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0" yWindow="0" windowWidth="19320" windowHeight="12360" tabRatio="923" activeTab="6"/>
  </bookViews>
  <sheets>
    <sheet name="Январь 2018" sheetId="39" r:id="rId1"/>
    <sheet name="Февраль 2018 " sheetId="40" r:id="rId2"/>
    <sheet name="Март 2018" sheetId="41" r:id="rId3"/>
    <sheet name="Апрель 2018" sheetId="42" r:id="rId4"/>
    <sheet name="Май 2018" sheetId="43" r:id="rId5"/>
    <sheet name="Июнь 2018" sheetId="44" r:id="rId6"/>
    <sheet name="Июль 2018" sheetId="45" r:id="rId7"/>
    <sheet name="Август 2018" sheetId="46" r:id="rId8"/>
    <sheet name="Сентябрь 2018" sheetId="47" r:id="rId9"/>
    <sheet name="Октябрь 2018" sheetId="48" r:id="rId10"/>
    <sheet name="Ноябрь 2018" sheetId="49" r:id="rId11"/>
    <sheet name="Декабрь 2018" sheetId="50" r:id="rId12"/>
    <sheet name="июнь 2015" sheetId="22" state="hidden" r:id="rId13"/>
    <sheet name="июль 2015" sheetId="23" state="hidden" r:id="rId14"/>
    <sheet name="август 2015" sheetId="24" state="hidden" r:id="rId15"/>
    <sheet name="сентябрь 2015" sheetId="25" state="hidden" r:id="rId16"/>
    <sheet name="октябрь 2015" sheetId="26" state="hidden" r:id="rId17"/>
    <sheet name="ноябрь 2015" sheetId="27" state="hidden" r:id="rId18"/>
    <sheet name="декабрь 2015" sheetId="28" state="hidden" r:id="rId19"/>
  </sheets>
  <externalReferences>
    <externalReference r:id="rId20"/>
    <externalReference r:id="rId21"/>
    <externalReference r:id="rId22"/>
    <externalReference r:id="rId23"/>
    <externalReference r:id="rId24"/>
  </externalReferences>
  <calcPr calcId="125725"/>
</workbook>
</file>

<file path=xl/calcChain.xml><?xml version="1.0" encoding="utf-8"?>
<calcChain xmlns="http://schemas.openxmlformats.org/spreadsheetml/2006/main">
  <c r="E7" i="45"/>
  <c r="E6"/>
  <c r="F7" i="44"/>
  <c r="F6"/>
  <c r="D7"/>
  <c r="D6"/>
  <c r="E6" s="1"/>
  <c r="F7" i="43"/>
  <c r="F6"/>
  <c r="D7"/>
  <c r="E7" s="1"/>
  <c r="D6"/>
  <c r="F7" i="42"/>
  <c r="F6"/>
  <c r="D7"/>
  <c r="D6"/>
  <c r="F7" i="41"/>
  <c r="F6"/>
  <c r="D7"/>
  <c r="D6"/>
  <c r="E7" i="50"/>
  <c r="E6"/>
  <c r="E7" i="49"/>
  <c r="E6"/>
  <c r="E7" i="48"/>
  <c r="E6"/>
  <c r="E7" i="47"/>
  <c r="E6"/>
  <c r="E7" i="46"/>
  <c r="E6"/>
  <c r="E6" i="39"/>
  <c r="E7" i="44" l="1"/>
  <c r="E7" i="42"/>
  <c r="E6"/>
  <c r="E7" i="41"/>
  <c r="E6"/>
  <c r="E7" i="40"/>
  <c r="G7" i="50"/>
  <c r="E6" i="40"/>
  <c r="E6" i="43"/>
  <c r="F7" i="39"/>
  <c r="E7"/>
  <c r="E6" i="28" l="1"/>
  <c r="D6"/>
  <c r="F6" s="1"/>
  <c r="E6" i="27"/>
  <c r="D6"/>
  <c r="F6" s="1"/>
  <c r="E6" i="26"/>
  <c r="D6"/>
  <c r="F6" s="1"/>
  <c r="E6" i="25"/>
  <c r="D6"/>
  <c r="F6" s="1"/>
  <c r="E6" i="24"/>
  <c r="D6"/>
  <c r="F6" s="1"/>
  <c r="E6" i="23"/>
  <c r="D6"/>
  <c r="F6" s="1"/>
  <c r="E6" i="22"/>
  <c r="D6"/>
  <c r="F6" s="1"/>
</calcChain>
</file>

<file path=xl/sharedStrings.xml><?xml version="1.0" encoding="utf-8"?>
<sst xmlns="http://schemas.openxmlformats.org/spreadsheetml/2006/main" count="339" uniqueCount="40">
  <si>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</si>
  <si>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</si>
  <si>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</si>
  <si>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</si>
  <si>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</si>
  <si>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</si>
  <si>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</si>
  <si>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</si>
  <si>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</si>
  <si>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</si>
  <si>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</si>
  <si>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</si>
  <si>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</si>
  <si>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</si>
  <si>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</si>
  <si>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</si>
  <si>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</si>
  <si>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</si>
  <si>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</si>
  <si>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</si>
  <si>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</si>
  <si>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</si>
  <si>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</si>
  <si>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</si>
  <si>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РРЭ</t>
  </si>
  <si>
    <t>ОРЭ</t>
  </si>
  <si>
    <t>Объём потерь (тыс. кВтч)</t>
  </si>
  <si>
    <t>Стоимость
(тыс. рублей, без НДС)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</si>
  <si>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2018года.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</si>
  <si>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</si>
  <si>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</si>
  <si>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</si>
  <si>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</si>
  <si>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</si>
  <si>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</si>
  <si>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</si>
  <si>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</si>
  <si>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</si>
  <si>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   2018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</si>
  <si>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   2018 года.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</si>
</sst>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#,##0.0"/>
    <numFmt numFmtId="165" formatCode="0.000000"/>
    <numFmt numFmtId="166" formatCode="_-* #,##0.000000\ _₽_-;\-* #,##0.000000\ _₽_-;_-* &quot;-&quot;??\ _₽_-;_-@_-"/>
    <numFmt numFmtId="167" formatCode="_-* #,##0.00000000\ _₽_-;\-* #,##0.00000000\ _₽_-;_-* &quot;-&quot;??\ _₽_-;_-@_-"/>
    <numFmt numFmtId="168" formatCode="_-* #,##0.00000\ _₽_-;\-* #,##0.00000\ _₽_-;_-* &quot;-&quot;??\ _₽_-;_-@_-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6" fontId="3" fillId="0" borderId="5" xfId="4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 wrapText="1"/>
    </xf>
    <xf numFmtId="167" fontId="7" fillId="0" borderId="1" xfId="4" applyNumberFormat="1" applyFont="1" applyBorder="1" applyAlignment="1">
      <alignment horizontal="center" vertical="center" wrapText="1"/>
    </xf>
    <xf numFmtId="168" fontId="7" fillId="0" borderId="1" xfId="4" applyNumberFormat="1" applyFont="1" applyBorder="1" applyAlignment="1">
      <alignment horizontal="center" vertical="center" wrapText="1"/>
    </xf>
    <xf numFmtId="166" fontId="3" fillId="0" borderId="0" xfId="0" applyNumberFormat="1" applyFont="1"/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pashkinaNY\AppData\Local\Microsoft\Windows\Temporary%20Internet%20Files\Content.Outlook\5ZGCJ6HZ\&#1054;&#1090;&#1095;&#1077;&#1090;%20&#1076;&#1083;&#1103;%20&#1074;&#1099;&#1075;&#1088;&#1091;&#1079;&#1082;&#1080;%20&#1074;%20&#1050;&#1048;&#1057;_&#1057;&#1052;-1111_&#1040;&#1082;&#1090;2%20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pashkinaNY\AppData\Local\Microsoft\Windows\Temporary%20Internet%20Files\Content.Outlook\5ZGCJ6HZ\&#1054;&#1090;&#1095;&#1077;&#1090;%20&#1076;&#1083;&#1103;%20&#1074;&#1099;&#1075;&#1088;&#1091;&#1079;&#1082;&#1080;%20&#1074;%20&#1050;&#1048;&#1057;_1_&#1040;&#1082;&#1090;1%20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pashkinaNY\AppData\Local\Microsoft\Windows\Temporary%20Internet%20Files\Content.Outlook\5ZGCJ6HZ\&#1054;&#1090;&#1095;&#1077;&#1090;%20&#1076;&#1083;&#1103;%20&#1074;&#1099;&#1075;&#1088;&#1091;&#1079;&#1082;&#1080;%20&#1074;%20&#1050;&#1048;&#1057;_&#1087;&#1086;&#1090;&#1077;&#1088;&#1080;_&#1040;&#1082;&#1090;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pashkinaNY\AppData\Local\Microsoft\Windows\Temporary%20Internet%20Files\Content.Outlook\5ZGCJ6HZ\&#1057;&#1052;-1111_&#1040;&#1082;&#1090;2%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6">
          <cell r="DD16">
            <v>1275109</v>
          </cell>
          <cell r="DF16">
            <v>3782856.94</v>
          </cell>
        </row>
        <row r="17">
          <cell r="DD17">
            <v>453969</v>
          </cell>
          <cell r="DF17">
            <v>1346786.65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6">
          <cell r="DD16">
            <v>1107800</v>
          </cell>
          <cell r="DF16">
            <v>2657221.15</v>
          </cell>
        </row>
        <row r="17">
          <cell r="DD17">
            <v>361431</v>
          </cell>
          <cell r="DF17">
            <v>866945.38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6">
          <cell r="DD16">
            <v>891437</v>
          </cell>
          <cell r="DF16">
            <v>2911409.17</v>
          </cell>
        </row>
        <row r="17">
          <cell r="DD17">
            <v>308339</v>
          </cell>
          <cell r="DF17">
            <v>1007026.85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6">
          <cell r="DD16">
            <v>927687</v>
          </cell>
          <cell r="DF16">
            <v>3391568.94</v>
          </cell>
        </row>
        <row r="17">
          <cell r="DD17">
            <v>303188</v>
          </cell>
          <cell r="DF17">
            <v>1108437.44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E18" sqref="E18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28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v>461.55500000000001</v>
      </c>
      <c r="E6" s="25">
        <f>F6/D6</f>
        <v>2.4528030028923964</v>
      </c>
      <c r="F6" s="26">
        <v>1132.10349</v>
      </c>
      <c r="G6" s="1" t="s">
        <v>24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v>1362.3869999999999</v>
      </c>
      <c r="E7" s="25">
        <f>E6</f>
        <v>2.4528030028923964</v>
      </c>
      <c r="F7" s="26">
        <f>D7*E7</f>
        <v>3341.6669247015629</v>
      </c>
      <c r="G7" s="1" t="s">
        <v>25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G13" sqref="G13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37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26</v>
      </c>
      <c r="E5" s="18" t="s">
        <v>9</v>
      </c>
      <c r="F5" s="19" t="s">
        <v>27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v>0</v>
      </c>
      <c r="E6" s="25" t="e">
        <f>F6/D6</f>
        <v>#DIV/0!</v>
      </c>
      <c r="F6" s="27">
        <v>0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v>0</v>
      </c>
      <c r="E7" s="25" t="e">
        <f>F7/D7</f>
        <v>#DIV/0!</v>
      </c>
      <c r="F7" s="27">
        <v>0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G7" sqref="G7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38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26</v>
      </c>
      <c r="E5" s="18" t="s">
        <v>9</v>
      </c>
      <c r="F5" s="19" t="s">
        <v>27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v>0</v>
      </c>
      <c r="E6" s="25" t="e">
        <f>F6/D6</f>
        <v>#DIV/0!</v>
      </c>
      <c r="F6" s="27">
        <v>0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v>0</v>
      </c>
      <c r="E7" s="25" t="e">
        <f>F7/D7</f>
        <v>#DIV/0!</v>
      </c>
      <c r="F7" s="27">
        <v>0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H8" sqref="H8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39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26</v>
      </c>
      <c r="E5" s="18" t="s">
        <v>9</v>
      </c>
      <c r="F5" s="19" t="s">
        <v>27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v>0</v>
      </c>
      <c r="E6" s="25" t="e">
        <f>F6/D6</f>
        <v>#DIV/0!</v>
      </c>
      <c r="F6" s="27">
        <v>0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v>0</v>
      </c>
      <c r="E7" s="25" t="e">
        <f>F7/D7</f>
        <v>#DIV/0!</v>
      </c>
      <c r="F7" s="27">
        <v>0</v>
      </c>
      <c r="G7" s="28">
        <f>'Январь 2018'!D6+'Январь 2018'!D7+'Февраль 2018 '!D6+'Февраль 2018 '!D7+'Март 2018'!D6+'Март 2018'!D7+'Апрель 2018'!D6+'Апрель 2018'!D7+'Май 2018'!D6+'Май 2018'!D7+'Июнь 2018'!D6+'Июнь 2018'!D7+'Июль 2018'!D6+'Июль 2018'!D7+'Август 2018'!D6+'Август 2018'!D7+'Сентябрь 2018'!D6+'Сентябрь 2018'!D7+'Октябрь 2018'!D6+'Октябрь 2018'!D7+'Ноябрь 2018'!D6+'Ноябрь 2018'!D7+'Декабрь 2018'!D6+'Декабрь 2018'!D7</f>
        <v>10378.652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14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>
      <c r="A6" s="4" t="s">
        <v>13</v>
      </c>
      <c r="B6" s="7" t="s">
        <v>11</v>
      </c>
      <c r="C6" s="8" t="s">
        <v>12</v>
      </c>
      <c r="D6" s="22">
        <f>'[5]ор (бух)'!$I$153/1000</f>
        <v>3.3460999999999998E-2</v>
      </c>
      <c r="E6" s="9">
        <f>'[5]ор (бух)'!$I$177</f>
        <v>8050</v>
      </c>
      <c r="F6" s="10">
        <f t="shared" ref="F6" si="0">D6*E6/1000</f>
        <v>0.26936104999999999</v>
      </c>
    </row>
    <row r="7" spans="1:11" ht="30" customHeight="1">
      <c r="E7" s="16"/>
      <c r="F7" s="3"/>
      <c r="G7" s="3"/>
    </row>
    <row r="8" spans="1:11">
      <c r="A8" s="1" t="s">
        <v>1</v>
      </c>
      <c r="B8" s="1" t="s">
        <v>7</v>
      </c>
    </row>
    <row r="9" spans="1:11">
      <c r="I9" s="3"/>
      <c r="K9" s="3"/>
    </row>
    <row r="10" spans="1:11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15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>
      <c r="A6" s="11" t="s">
        <v>13</v>
      </c>
      <c r="B6" s="12" t="s">
        <v>11</v>
      </c>
      <c r="C6" s="13" t="s">
        <v>12</v>
      </c>
      <c r="D6" s="21">
        <f>'[5]ор (бух)'!$L$153/1000</f>
        <v>4.4194999999999998E-2</v>
      </c>
      <c r="E6" s="14">
        <f>'[5]ор (бух)'!$L$177</f>
        <v>8050</v>
      </c>
      <c r="F6" s="15">
        <f t="shared" ref="F6" si="0">D6*E6/1000</f>
        <v>0.35576975</v>
      </c>
    </row>
    <row r="7" spans="1:11" ht="30" customHeight="1">
      <c r="E7" s="16"/>
      <c r="F7" s="3"/>
      <c r="G7" s="3"/>
    </row>
    <row r="8" spans="1:11">
      <c r="A8" s="1" t="s">
        <v>1</v>
      </c>
      <c r="B8" s="1" t="s">
        <v>7</v>
      </c>
    </row>
    <row r="9" spans="1:11">
      <c r="I9" s="3"/>
      <c r="K9" s="3"/>
    </row>
    <row r="10" spans="1:11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16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>
      <c r="A6" s="11" t="s">
        <v>13</v>
      </c>
      <c r="B6" s="12" t="s">
        <v>11</v>
      </c>
      <c r="C6" s="13" t="s">
        <v>12</v>
      </c>
      <c r="D6" s="21">
        <f>'[5]ор (бух)'!$M$153/1000</f>
        <v>2.6057E-2</v>
      </c>
      <c r="E6" s="14">
        <f>'[5]ор (бух)'!$M$177</f>
        <v>8050</v>
      </c>
      <c r="F6" s="15">
        <f t="shared" ref="F6" si="0">D6*E6/1000</f>
        <v>0.20975885</v>
      </c>
    </row>
    <row r="7" spans="1:11" ht="30" customHeight="1">
      <c r="E7" s="16"/>
      <c r="F7" s="3"/>
      <c r="G7" s="3"/>
    </row>
    <row r="8" spans="1:11">
      <c r="A8" s="1" t="s">
        <v>1</v>
      </c>
      <c r="B8" s="1" t="s">
        <v>7</v>
      </c>
    </row>
    <row r="9" spans="1:11">
      <c r="I9" s="3"/>
      <c r="K9" s="3"/>
    </row>
    <row r="10" spans="1:11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17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>
      <c r="A6" s="11" t="s">
        <v>13</v>
      </c>
      <c r="B6" s="12" t="s">
        <v>11</v>
      </c>
      <c r="C6" s="13" t="s">
        <v>12</v>
      </c>
      <c r="D6" s="21">
        <f>'[5]ор (бух)'!$N$153/1000</f>
        <v>1.5914999999999999E-2</v>
      </c>
      <c r="E6" s="14">
        <f>'[5]ор (бух)'!$N$177</f>
        <v>8050</v>
      </c>
      <c r="F6" s="15">
        <f t="shared" ref="F6" si="0">D6*E6/1000</f>
        <v>0.12811575</v>
      </c>
    </row>
    <row r="7" spans="1:11" ht="30" customHeight="1">
      <c r="E7" s="16"/>
      <c r="F7" s="3"/>
      <c r="G7" s="3"/>
    </row>
    <row r="8" spans="1:11">
      <c r="A8" s="1" t="s">
        <v>1</v>
      </c>
      <c r="B8" s="1" t="s">
        <v>7</v>
      </c>
    </row>
    <row r="9" spans="1:11">
      <c r="I9" s="3"/>
      <c r="K9" s="3"/>
    </row>
    <row r="10" spans="1:11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18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>
      <c r="A6" s="11" t="s">
        <v>13</v>
      </c>
      <c r="B6" s="12" t="s">
        <v>11</v>
      </c>
      <c r="C6" s="13" t="s">
        <v>12</v>
      </c>
      <c r="D6" s="21">
        <f>'[5]ор (бух)'!$Q$153/1000</f>
        <v>4.2983E-2</v>
      </c>
      <c r="E6" s="14">
        <f>'[5]ор (бух)'!$Q$177</f>
        <v>8050</v>
      </c>
      <c r="F6" s="15">
        <f t="shared" ref="F6" si="0">D6*E6/1000</f>
        <v>0.34601314999999999</v>
      </c>
    </row>
    <row r="7" spans="1:11" ht="30" customHeight="1">
      <c r="E7" s="16"/>
      <c r="F7" s="3"/>
      <c r="G7" s="3"/>
    </row>
    <row r="8" spans="1:11">
      <c r="A8" s="1" t="s">
        <v>1</v>
      </c>
      <c r="B8" s="1" t="s">
        <v>7</v>
      </c>
    </row>
    <row r="9" spans="1:11">
      <c r="I9" s="3"/>
      <c r="K9" s="3"/>
    </row>
    <row r="10" spans="1:11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19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>
      <c r="A6" s="11" t="s">
        <v>13</v>
      </c>
      <c r="B6" s="12" t="s">
        <v>11</v>
      </c>
      <c r="C6" s="13" t="s">
        <v>12</v>
      </c>
      <c r="D6" s="21">
        <f>'[5]ор (бух)'!$R$153/1000</f>
        <v>5.0790000000000002E-2</v>
      </c>
      <c r="E6" s="14">
        <f>'[5]ор (бух)'!$R$177</f>
        <v>8050</v>
      </c>
      <c r="F6" s="15">
        <f t="shared" ref="F6" si="0">D6*E6/1000</f>
        <v>0.40885950000000004</v>
      </c>
    </row>
    <row r="7" spans="1:11" ht="30" customHeight="1">
      <c r="E7" s="16"/>
      <c r="F7" s="3"/>
      <c r="G7" s="3"/>
    </row>
    <row r="8" spans="1:11">
      <c r="A8" s="1" t="s">
        <v>1</v>
      </c>
      <c r="B8" s="1" t="s">
        <v>7</v>
      </c>
    </row>
    <row r="9" spans="1:11">
      <c r="I9" s="3"/>
      <c r="K9" s="3"/>
    </row>
    <row r="10" spans="1:11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20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>
      <c r="A6" s="11" t="s">
        <v>13</v>
      </c>
      <c r="B6" s="12" t="s">
        <v>11</v>
      </c>
      <c r="C6" s="13" t="s">
        <v>12</v>
      </c>
      <c r="D6" s="21">
        <f>'[5]ор (бух)'!$S$153/1000</f>
        <v>7.1760999999999991E-2</v>
      </c>
      <c r="E6" s="14">
        <f>'[5]ор (бух)'!$S$177</f>
        <v>8050</v>
      </c>
      <c r="F6" s="15">
        <f t="shared" ref="F6" si="0">D6*E6/1000</f>
        <v>0.57767604999999989</v>
      </c>
    </row>
    <row r="7" spans="1:11" ht="30" customHeight="1">
      <c r="E7" s="16"/>
      <c r="F7" s="3"/>
      <c r="G7" s="3"/>
    </row>
    <row r="8" spans="1:11">
      <c r="A8" s="1" t="s">
        <v>1</v>
      </c>
      <c r="B8" s="1" t="s">
        <v>7</v>
      </c>
    </row>
    <row r="9" spans="1:11">
      <c r="I9" s="3"/>
      <c r="K9" s="3"/>
    </row>
    <row r="10" spans="1:11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G15" sqref="G15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29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v>429.90899999999999</v>
      </c>
      <c r="E6" s="25">
        <f>F6/D6</f>
        <v>2.9983980098113787</v>
      </c>
      <c r="F6" s="26">
        <v>1289.03829</v>
      </c>
      <c r="G6" s="1" t="s">
        <v>24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v>1244.8219999999999</v>
      </c>
      <c r="E7" s="25">
        <f>F7/D7</f>
        <v>2.9983980038913196</v>
      </c>
      <c r="F7" s="26">
        <v>3732.4717999999998</v>
      </c>
      <c r="G7" s="1" t="s">
        <v>25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zoomScaleNormal="100" zoomScaleSheetLayoutView="80" workbookViewId="0">
      <selection activeCell="C21" sqref="C21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30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f>[1]TDSheet!$DD$17/1000</f>
        <v>453.96899999999999</v>
      </c>
      <c r="E6" s="25">
        <f>F6/D6</f>
        <v>2.9666929900499817</v>
      </c>
      <c r="F6" s="26">
        <f>[1]TDSheet!$DF$17/1000</f>
        <v>1346.78665</v>
      </c>
      <c r="G6" s="1" t="s">
        <v>24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f>[1]TDSheet!$DD$16/1000</f>
        <v>1275.1089999999999</v>
      </c>
      <c r="E7" s="25">
        <f>F7/D7</f>
        <v>2.9666929964418731</v>
      </c>
      <c r="F7" s="26">
        <f>[1]TDSheet!$DF$16/1000</f>
        <v>3782.8569400000001</v>
      </c>
      <c r="G7" s="1" t="s">
        <v>25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  <row r="12" spans="1:11">
      <c r="D12" s="28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B16" sqref="B16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31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26</v>
      </c>
      <c r="E5" s="18" t="s">
        <v>9</v>
      </c>
      <c r="F5" s="19" t="s">
        <v>27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f>[2]TDSheet!$DD$17/1000</f>
        <v>361.43099999999998</v>
      </c>
      <c r="E6" s="25">
        <f>F6/D6</f>
        <v>2.3986469893285305</v>
      </c>
      <c r="F6" s="27">
        <f>[2]TDSheet!$DF$17/1000</f>
        <v>866.94538</v>
      </c>
      <c r="G6" s="1" t="s">
        <v>24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f>[2]TDSheet!$DD$16/1000</f>
        <v>1107.8</v>
      </c>
      <c r="E7" s="25">
        <f>F7/D7</f>
        <v>2.3986470030691458</v>
      </c>
      <c r="F7" s="27">
        <f>[2]TDSheet!$DF$16/1000</f>
        <v>2657.2211499999999</v>
      </c>
      <c r="G7" s="1" t="s">
        <v>25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D6" sqref="D6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32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f>[3]TDSheet!$DD$17/1000</f>
        <v>308.339</v>
      </c>
      <c r="E6" s="25">
        <f>F6/D6</f>
        <v>3.2659730037393908</v>
      </c>
      <c r="F6" s="27">
        <f>[3]TDSheet!$DF$17/1000</f>
        <v>1007.02685</v>
      </c>
      <c r="G6" s="1" t="s">
        <v>24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f>[3]TDSheet!$DD$16/1000</f>
        <v>891.43700000000001</v>
      </c>
      <c r="E7" s="25">
        <f>F7/D7</f>
        <v>3.2659729964091686</v>
      </c>
      <c r="F7" s="27">
        <f>[3]TDSheet!$DF$16/1000</f>
        <v>2911.4091699999999</v>
      </c>
      <c r="G7" s="1" t="s">
        <v>25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D15" sqref="D15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33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f>[4]TDSheet!$DD$17/1000</f>
        <v>303.18799999999999</v>
      </c>
      <c r="E6" s="25">
        <f>F6/D6</f>
        <v>3.655941000303442</v>
      </c>
      <c r="F6" s="27">
        <f>[4]TDSheet!$DF$17/1000</f>
        <v>1108.4374399999999</v>
      </c>
      <c r="G6" s="1" t="s">
        <v>24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f>[4]TDSheet!$DD$16/1000</f>
        <v>927.68700000000001</v>
      </c>
      <c r="E7" s="25">
        <f>F7/D7</f>
        <v>3.6559410016524971</v>
      </c>
      <c r="F7" s="27">
        <f>[4]TDSheet!$DF$16/1000</f>
        <v>3391.5689400000001</v>
      </c>
      <c r="G7" s="1" t="s">
        <v>25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Normal="100" zoomScaleSheetLayoutView="80" workbookViewId="0">
      <selection activeCell="G14" sqref="G14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34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v>316.08199999999999</v>
      </c>
      <c r="E6" s="25">
        <f>F6/D6</f>
        <v>2.9294370131801242</v>
      </c>
      <c r="F6" s="27">
        <v>925.94231000000002</v>
      </c>
      <c r="G6" s="1" t="s">
        <v>24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v>934.93700000000001</v>
      </c>
      <c r="E7" s="25">
        <f>F7/D7</f>
        <v>2.9294369994983618</v>
      </c>
      <c r="F7" s="27">
        <v>2738.8390399999998</v>
      </c>
      <c r="G7" s="1" t="s">
        <v>25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G7" sqref="G7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35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v>0</v>
      </c>
      <c r="E6" s="25" t="e">
        <f>F6/D6</f>
        <v>#DIV/0!</v>
      </c>
      <c r="F6" s="27">
        <v>0</v>
      </c>
      <c r="G6" s="1" t="s">
        <v>24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v>0</v>
      </c>
      <c r="E7" s="25" t="e">
        <f>F7/D7</f>
        <v>#DIV/0!</v>
      </c>
      <c r="F7" s="27">
        <v>0</v>
      </c>
      <c r="G7" s="1" t="s">
        <v>25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zoomScaleNormal="100" zoomScaleSheetLayoutView="80" workbookViewId="0">
      <selection activeCell="E18" sqref="E18"/>
    </sheetView>
  </sheetViews>
  <sheetFormatPr defaultRowHeight="16.5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>
      <c r="A1" s="5" t="s">
        <v>10</v>
      </c>
      <c r="F1" s="2"/>
      <c r="G1" s="2" t="s">
        <v>6</v>
      </c>
    </row>
    <row r="3" spans="1:11" ht="75" customHeight="1">
      <c r="A3" s="29" t="s">
        <v>36</v>
      </c>
      <c r="B3" s="29"/>
      <c r="C3" s="29"/>
      <c r="D3" s="29"/>
      <c r="E3" s="29"/>
      <c r="F3" s="29"/>
      <c r="G3" s="29"/>
    </row>
    <row r="4" spans="1:11" ht="18.75" thickBot="1">
      <c r="A4" s="20" t="s">
        <v>8</v>
      </c>
      <c r="B4" s="6"/>
      <c r="C4" s="6"/>
      <c r="D4" s="6"/>
      <c r="E4" s="6"/>
      <c r="F4" s="6"/>
    </row>
    <row r="5" spans="1:11" ht="50.25" customHeight="1">
      <c r="A5" s="17" t="s">
        <v>0</v>
      </c>
      <c r="B5" s="18" t="s">
        <v>2</v>
      </c>
      <c r="C5" s="18" t="s">
        <v>3</v>
      </c>
      <c r="D5" s="18" t="s">
        <v>26</v>
      </c>
      <c r="E5" s="18" t="s">
        <v>9</v>
      </c>
      <c r="F5" s="19" t="s">
        <v>27</v>
      </c>
    </row>
    <row r="6" spans="1:11" ht="35.25" customHeight="1" thickBot="1">
      <c r="A6" s="11" t="s">
        <v>21</v>
      </c>
      <c r="B6" s="23" t="s">
        <v>22</v>
      </c>
      <c r="C6" s="23" t="s">
        <v>23</v>
      </c>
      <c r="D6" s="24">
        <v>0</v>
      </c>
      <c r="E6" s="25" t="e">
        <f>F6/D6</f>
        <v>#DIV/0!</v>
      </c>
      <c r="F6" s="27">
        <v>0</v>
      </c>
      <c r="G6" s="1" t="s">
        <v>24</v>
      </c>
    </row>
    <row r="7" spans="1:11" ht="35.25" customHeight="1" thickBot="1">
      <c r="A7" s="11" t="s">
        <v>21</v>
      </c>
      <c r="B7" s="23" t="s">
        <v>22</v>
      </c>
      <c r="C7" s="23" t="s">
        <v>23</v>
      </c>
      <c r="D7" s="24">
        <v>0</v>
      </c>
      <c r="E7" s="25" t="e">
        <f>F7/D7</f>
        <v>#DIV/0!</v>
      </c>
      <c r="F7" s="27">
        <v>0</v>
      </c>
      <c r="G7" s="1" t="s">
        <v>25</v>
      </c>
    </row>
    <row r="8" spans="1:11" ht="30" customHeight="1">
      <c r="E8" s="16"/>
      <c r="F8" s="3"/>
      <c r="G8" s="3"/>
    </row>
    <row r="9" spans="1:11">
      <c r="A9" s="1" t="s">
        <v>1</v>
      </c>
      <c r="B9" s="1" t="s">
        <v>7</v>
      </c>
    </row>
    <row r="10" spans="1:11">
      <c r="I10" s="3"/>
      <c r="K10" s="3"/>
    </row>
    <row r="11" spans="1:11">
      <c r="I11" s="3"/>
      <c r="K11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Январь 2018</vt:lpstr>
      <vt:lpstr>Февраль 2018 </vt:lpstr>
      <vt:lpstr>Март 2018</vt:lpstr>
      <vt:lpstr>Апрель 2018</vt:lpstr>
      <vt:lpstr>Май 2018</vt:lpstr>
      <vt:lpstr>Июнь 2018</vt:lpstr>
      <vt:lpstr>Июль 2018</vt:lpstr>
      <vt:lpstr>Август 2018</vt:lpstr>
      <vt:lpstr>Сентябрь 2018</vt:lpstr>
      <vt:lpstr>Октябрь 2018</vt:lpstr>
      <vt:lpstr>Ноябрь 2018</vt:lpstr>
      <vt:lpstr>Декабрь 2018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CherepashkinaNY</cp:lastModifiedBy>
  <dcterms:created xsi:type="dcterms:W3CDTF">2015-04-01T08:30:50Z</dcterms:created>
  <dcterms:modified xsi:type="dcterms:W3CDTF">2018-08-07T10:39:14Z</dcterms:modified>
</cp:coreProperties>
</file>