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330" yWindow="30" windowWidth="12540" windowHeight="11715"/>
  </bookViews>
  <sheets>
    <sheet name="2016" sheetId="1" r:id="rId1"/>
  </sheets>
  <externalReferences>
    <externalReference r:id="rId2"/>
    <externalReference r:id="rId3"/>
  </externalReferences>
  <definedNames>
    <definedName name="_xlnm.Print_Area" localSheetId="0">'2016'!$A$1:$D$37</definedName>
    <definedName name="Перекрестный_запрос">#REF!</definedName>
  </definedNames>
  <calcPr calcId="125725"/>
</workbook>
</file>

<file path=xl/calcChain.xml><?xml version="1.0" encoding="utf-8"?>
<calcChain xmlns="http://schemas.openxmlformats.org/spreadsheetml/2006/main">
  <c r="D32" i="1"/>
  <c r="D30"/>
  <c r="D29"/>
  <c r="D28"/>
  <c r="D26"/>
  <c r="D25"/>
  <c r="D24"/>
  <c r="D23"/>
  <c r="D21"/>
  <c r="D20"/>
  <c r="D19"/>
  <c r="D18"/>
  <c r="D17"/>
  <c r="D16"/>
  <c r="D15"/>
  <c r="B17" l="1"/>
  <c r="B18"/>
  <c r="B27"/>
  <c r="B31"/>
  <c r="B16"/>
  <c r="B15"/>
  <c r="C10"/>
  <c r="B10" s="1"/>
  <c r="C11"/>
  <c r="B11" s="1"/>
  <c r="C12"/>
  <c r="B12" s="1"/>
  <c r="C13"/>
  <c r="B13" s="1"/>
  <c r="C14"/>
  <c r="B22"/>
  <c r="B32" l="1"/>
  <c r="B30"/>
  <c r="B29"/>
  <c r="B28"/>
  <c r="B26"/>
  <c r="B25"/>
  <c r="B24"/>
  <c r="B23"/>
  <c r="B21"/>
  <c r="B20"/>
  <c r="B19"/>
  <c r="C35"/>
  <c r="D35"/>
  <c r="B35" l="1"/>
</calcChain>
</file>

<file path=xl/comments1.xml><?xml version="1.0" encoding="utf-8"?>
<comments xmlns="http://schemas.openxmlformats.org/spreadsheetml/2006/main">
  <authors>
    <author>Intel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04"/>
          </rPr>
          <t>Intel:</t>
        </r>
        <r>
          <rPr>
            <sz val="8"/>
            <color indexed="81"/>
            <rFont val="Tahoma"/>
            <family val="2"/>
            <charset val="204"/>
          </rPr>
          <t xml:space="preserve">
заполнено</t>
        </r>
      </text>
    </comment>
  </commentList>
</comments>
</file>

<file path=xl/sharedStrings.xml><?xml version="1.0" encoding="utf-8"?>
<sst xmlns="http://schemas.openxmlformats.org/spreadsheetml/2006/main" count="43" uniqueCount="40">
  <si>
    <t xml:space="preserve"> </t>
  </si>
  <si>
    <t>Ю.Н.Смирнов</t>
  </si>
  <si>
    <t>Начальник упарвления энергетики-главный энергетик</t>
  </si>
  <si>
    <t>ВСЕГО:</t>
  </si>
  <si>
    <t>Средневзвешанный</t>
  </si>
  <si>
    <t>Котельная №5</t>
  </si>
  <si>
    <t>Котельная №4</t>
  </si>
  <si>
    <t xml:space="preserve">Котельная № 3 </t>
  </si>
  <si>
    <t xml:space="preserve">Котельная № 2 </t>
  </si>
  <si>
    <t>Котельная № 1</t>
  </si>
  <si>
    <t>Котельная Алакаевской УОН</t>
  </si>
  <si>
    <t>Котельная "Головная" п.Зольное</t>
  </si>
  <si>
    <t>Котельная Красноярской ТХУ</t>
  </si>
  <si>
    <t>Котельная №9</t>
  </si>
  <si>
    <t>Котельная №3</t>
  </si>
  <si>
    <t>Котельная №2</t>
  </si>
  <si>
    <t>Котельная №1</t>
  </si>
  <si>
    <t xml:space="preserve">Котельная ЯТП </t>
  </si>
  <si>
    <t>Котельная УКОНа</t>
  </si>
  <si>
    <t>Котельная УТТ</t>
  </si>
  <si>
    <t>Котельная № 5</t>
  </si>
  <si>
    <t>Котельная № 4</t>
  </si>
  <si>
    <t>Котельная № 3</t>
  </si>
  <si>
    <t>Котельная № 2</t>
  </si>
  <si>
    <t xml:space="preserve"> тыс.Гкал</t>
  </si>
  <si>
    <t>кВт*ч/Гкал</t>
  </si>
  <si>
    <t xml:space="preserve"> тыс.кВт*ч</t>
  </si>
  <si>
    <t>энергии</t>
  </si>
  <si>
    <t>электроэнергии</t>
  </si>
  <si>
    <t>эл/энергии</t>
  </si>
  <si>
    <t>тепловой</t>
  </si>
  <si>
    <t>удельный расход</t>
  </si>
  <si>
    <t>Расход</t>
  </si>
  <si>
    <t>Выработка</t>
  </si>
  <si>
    <t>Нормативный</t>
  </si>
  <si>
    <t>Регулируемый период</t>
  </si>
  <si>
    <t>Предприятие</t>
  </si>
  <si>
    <t>АО "Самаранефтегаз"</t>
  </si>
  <si>
    <t xml:space="preserve">          Об удельном расходе электрической энергии на производство тепловой энергии </t>
  </si>
  <si>
    <t>на единицу тепловой энергии за 2016 год.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</si>
</sst>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0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0"/>
      <name val="Arial"/>
      <family val="2"/>
      <charset val="204"/>
    </font>
    <font>
      <sz val="10"/>
      <color indexed="10"/>
      <name val="Times New Roman Cyr"/>
      <charset val="204"/>
    </font>
    <font>
      <sz val="10"/>
      <name val="Times New Roman Cyr"/>
    </font>
    <font>
      <sz val="10"/>
      <name val="Times New Roman Cyr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24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2" fontId="0" fillId="0" borderId="0" xfId="0" applyNumberFormat="1" applyFill="1"/>
    <xf numFmtId="2" fontId="0" fillId="0" borderId="1" xfId="0" applyNumberFormat="1" applyFill="1" applyBorder="1"/>
    <xf numFmtId="0" fontId="0" fillId="0" borderId="1" xfId="0" applyFill="1" applyBorder="1"/>
    <xf numFmtId="0" fontId="6" fillId="0" borderId="1" xfId="1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10" fillId="0" borderId="0" xfId="0" applyFont="1"/>
    <xf numFmtId="0" fontId="11" fillId="0" borderId="0" xfId="0" applyFont="1" applyFill="1" applyAlignment="1"/>
    <xf numFmtId="0" fontId="11" fillId="0" borderId="0" xfId="0" applyFont="1" applyFill="1"/>
    <xf numFmtId="164" fontId="0" fillId="0" borderId="1" xfId="0" applyNumberFormat="1" applyFont="1" applyFill="1" applyBorder="1"/>
    <xf numFmtId="2" fontId="0" fillId="0" borderId="1" xfId="0" applyNumberFormat="1" applyFont="1" applyFill="1" applyBorder="1"/>
    <xf numFmtId="0" fontId="12" fillId="0" borderId="0" xfId="0" applyFont="1" applyFill="1"/>
    <xf numFmtId="2" fontId="6" fillId="0" borderId="1" xfId="1" applyNumberFormat="1" applyFont="1" applyFill="1" applyBorder="1"/>
    <xf numFmtId="1" fontId="0" fillId="0" borderId="1" xfId="0" applyNumberFormat="1" applyFill="1" applyBorder="1"/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_Tarif_2002 год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hkovaVI/Documents/&#1056;&#1069;&#1050;/&#1056;&#1069;&#1050;%202016%20&#1057;&#1053;&#1043;/&#1060;&#1086;&#1088;&#1084;&#1099;%20&#1090;&#1077;&#1087;&#1083;&#1086;%20&#1057;&#1053;&#1043;%202015(&#1077;&#1076;&#1080;&#1085;&#1099;&#1081;%20&#1090;&#1072;&#1088;&#1080;&#1092;)%20-01.04.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hkovaVI/Documents/&#1055;&#1072;&#1096;&#1082;&#1086;&#1074;&#1072;/&#1054;&#1090;&#1095;&#1077;&#1090;&#1099;%20&#1087;&#1086;%20&#1090;&#1077;&#1087;&#1083;&#1091;/2016/&#1054;&#1090;&#1095;&#1077;&#1090;&#1099;%20&#1087;&#1086;%20&#1069;&#1053;&#1057;2016%20&#1090;&#1072;&#1088;&#1080;&#1092;%20453955%20&#1057;&#1053;&#1043;256270%20&#1087;&#1072;&#1088;%20&#1075;%20&#1074;%20&#1088;&#1072;&#1073;&#1086;&#1095;&#1080;&#1081;%20-%20&#1082;&#1086;&#1087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-План (4 и 8)"/>
      <sheetName val="Калькуляция"/>
      <sheetName val="РСР"/>
      <sheetName val="РСК"/>
      <sheetName val="Расшифр. статей произв. затрат"/>
      <sheetName val="ОХР"/>
      <sheetName val="Выплаты из прибыли"/>
      <sheetName val="Свод поставщ"/>
      <sheetName val="Лист1"/>
      <sheetName val="7"/>
      <sheetName val="8"/>
      <sheetName val="9"/>
      <sheetName val="10"/>
      <sheetName val="11"/>
      <sheetName val="12"/>
      <sheetName val="15"/>
      <sheetName val="16"/>
      <sheetName val="17"/>
      <sheetName val="19"/>
      <sheetName val="19.1"/>
      <sheetName val="19.2"/>
      <sheetName val="20"/>
      <sheetName val="20.1-4"/>
      <sheetName val="21"/>
      <sheetName val="21.1-4"/>
      <sheetName val="22"/>
      <sheetName val="24.1"/>
      <sheetName val="25.1"/>
      <sheetName val="28"/>
      <sheetName val="28.1"/>
      <sheetName val="28.2"/>
      <sheetName val="П1.28.3"/>
      <sheetName val="Лист3"/>
      <sheetName val="3.1.-3.2"/>
      <sheetName val="3.3"/>
      <sheetName val="3.4-3.5"/>
      <sheetName val="4.0"/>
      <sheetName val="4.3"/>
      <sheetName val="Ставка за теплоэнергию"/>
      <sheetName val="Лист2"/>
      <sheetName val="Лист4"/>
      <sheetName val="4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Цех№7"/>
      <sheetName val="Цех№10"/>
      <sheetName val="Свод 7-10"/>
      <sheetName val="Цех №8"/>
      <sheetName val="Цех №12"/>
      <sheetName val="Свод8-12"/>
      <sheetName val="Цех№ 9"/>
      <sheetName val="Цех№ 11"/>
      <sheetName val="Свод 9-11"/>
      <sheetName val="Свод  ЭНС"/>
      <sheetName val="Свод по СНГ"/>
      <sheetName val="Диаграмма1"/>
      <sheetName val="Лист1"/>
      <sheetName val="Расход топлива"/>
      <sheetName val="Топливо"/>
      <sheetName val="Лист5"/>
      <sheetName val="Лист2"/>
      <sheetName val="Лист3"/>
      <sheetName val="Лист4"/>
      <sheetName val="Лист6"/>
    </sheetNames>
    <sheetDataSet>
      <sheetData sheetId="0">
        <row r="1033">
          <cell r="E1033">
            <v>720.976</v>
          </cell>
          <cell r="G1033">
            <v>564.25900000000001</v>
          </cell>
          <cell r="I1033">
            <v>438.79899999999998</v>
          </cell>
          <cell r="K1033">
            <v>118.54</v>
          </cell>
          <cell r="O1033">
            <v>183.101</v>
          </cell>
        </row>
      </sheetData>
      <sheetData sheetId="1">
        <row r="1034">
          <cell r="E1034">
            <v>315.08600000000001</v>
          </cell>
          <cell r="G1034">
            <v>144.23000000000002</v>
          </cell>
          <cell r="I1034">
            <v>94.253</v>
          </cell>
        </row>
      </sheetData>
      <sheetData sheetId="2"/>
      <sheetData sheetId="3">
        <row r="1034">
          <cell r="E1034">
            <v>1170.6320000000001</v>
          </cell>
          <cell r="G1034">
            <v>110.267</v>
          </cell>
          <cell r="I1034">
            <v>222.608</v>
          </cell>
        </row>
      </sheetData>
      <sheetData sheetId="4">
        <row r="1036">
          <cell r="G1036">
            <v>114.75999999999999</v>
          </cell>
        </row>
      </sheetData>
      <sheetData sheetId="5"/>
      <sheetData sheetId="6"/>
      <sheetData sheetId="7">
        <row r="1034">
          <cell r="E1034">
            <v>301.86900000000003</v>
          </cell>
          <cell r="G1034">
            <v>455.39</v>
          </cell>
          <cell r="I1034">
            <v>587.08200000000011</v>
          </cell>
        </row>
      </sheetData>
      <sheetData sheetId="8"/>
      <sheetData sheetId="9"/>
      <sheetData sheetId="10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5"/>
  <sheetViews>
    <sheetView tabSelected="1" zoomScaleNormal="10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6" sqref="C26"/>
    </sheetView>
  </sheetViews>
  <sheetFormatPr defaultRowHeight="12.75"/>
  <cols>
    <col min="1" max="1" width="37.1640625" style="1" customWidth="1"/>
    <col min="2" max="2" width="18.33203125" style="1" customWidth="1"/>
    <col min="3" max="3" width="27.33203125" style="1" customWidth="1"/>
    <col min="4" max="4" width="25.6640625" style="1" customWidth="1"/>
    <col min="5" max="16384" width="9.33203125" style="1"/>
  </cols>
  <sheetData>
    <row r="1" spans="1:8" ht="14.25">
      <c r="A1" s="14" t="s">
        <v>38</v>
      </c>
      <c r="B1" s="15"/>
      <c r="C1" s="15"/>
      <c r="D1" s="15"/>
      <c r="E1" s="15"/>
      <c r="F1" s="16"/>
      <c r="G1" s="16"/>
      <c r="H1" s="16"/>
    </row>
    <row r="2" spans="1:8" ht="14.25">
      <c r="B2" s="19" t="s">
        <v>39</v>
      </c>
    </row>
    <row r="4" spans="1:8">
      <c r="A4" s="13" t="s">
        <v>36</v>
      </c>
      <c r="B4" s="22" t="s">
        <v>35</v>
      </c>
      <c r="C4" s="23"/>
      <c r="D4" s="23"/>
    </row>
    <row r="5" spans="1:8">
      <c r="A5" s="12"/>
      <c r="B5" s="13" t="s">
        <v>34</v>
      </c>
      <c r="C5" s="13" t="s">
        <v>33</v>
      </c>
      <c r="D5" s="13" t="s">
        <v>32</v>
      </c>
    </row>
    <row r="6" spans="1:8">
      <c r="A6" s="12"/>
      <c r="B6" s="12" t="s">
        <v>31</v>
      </c>
      <c r="C6" s="12" t="s">
        <v>30</v>
      </c>
      <c r="D6" s="12" t="s">
        <v>29</v>
      </c>
    </row>
    <row r="7" spans="1:8">
      <c r="A7" s="12"/>
      <c r="B7" s="12" t="s">
        <v>28</v>
      </c>
      <c r="C7" s="12" t="s">
        <v>27</v>
      </c>
      <c r="D7" s="12" t="s">
        <v>26</v>
      </c>
    </row>
    <row r="8" spans="1:8">
      <c r="A8" s="11"/>
      <c r="B8" s="11" t="s">
        <v>25</v>
      </c>
      <c r="C8" s="11" t="s">
        <v>24</v>
      </c>
      <c r="D8" s="11"/>
    </row>
    <row r="9" spans="1:8">
      <c r="A9" s="8"/>
      <c r="B9" s="8"/>
      <c r="C9" s="8"/>
      <c r="D9" s="8"/>
    </row>
    <row r="10" spans="1:8" hidden="1">
      <c r="A10" s="8" t="s">
        <v>9</v>
      </c>
      <c r="B10" s="7" t="e">
        <f>ROUND(D10/C10,2)</f>
        <v>#DIV/0!</v>
      </c>
      <c r="C10" s="9">
        <f>'[1]4.0'!F12</f>
        <v>0</v>
      </c>
      <c r="D10" s="10"/>
    </row>
    <row r="11" spans="1:8" hidden="1">
      <c r="A11" s="8" t="s">
        <v>23</v>
      </c>
      <c r="B11" s="7" t="e">
        <f>ROUND(D11/C11,2)</f>
        <v>#DIV/0!</v>
      </c>
      <c r="C11" s="9">
        <f>'[1]4.0'!F13</f>
        <v>0</v>
      </c>
      <c r="D11" s="10"/>
    </row>
    <row r="12" spans="1:8" hidden="1">
      <c r="A12" s="8" t="s">
        <v>22</v>
      </c>
      <c r="B12" s="7" t="e">
        <f>ROUND(D12/C12,2)</f>
        <v>#DIV/0!</v>
      </c>
      <c r="C12" s="9">
        <f>'[1]4.0'!F14</f>
        <v>0</v>
      </c>
      <c r="D12" s="10"/>
    </row>
    <row r="13" spans="1:8" hidden="1">
      <c r="A13" s="8" t="s">
        <v>21</v>
      </c>
      <c r="B13" s="7" t="e">
        <f>ROUND(D13/C13,2)</f>
        <v>#DIV/0!</v>
      </c>
      <c r="C13" s="9">
        <f>'[1]4.0'!F15</f>
        <v>0</v>
      </c>
      <c r="D13" s="10">
        <v>0</v>
      </c>
    </row>
    <row r="14" spans="1:8" hidden="1">
      <c r="A14" s="8" t="s">
        <v>20</v>
      </c>
      <c r="B14" s="7"/>
      <c r="C14" s="9">
        <f>'[1]4.0'!F16</f>
        <v>0</v>
      </c>
      <c r="D14" s="10"/>
    </row>
    <row r="15" spans="1:8">
      <c r="A15" s="8" t="s">
        <v>19</v>
      </c>
      <c r="B15" s="7">
        <f>ROUND(D15/C15*1000,2)</f>
        <v>102.44</v>
      </c>
      <c r="C15" s="20">
        <v>5731</v>
      </c>
      <c r="D15" s="17">
        <f>'[2]Цех№ 11'!$I$1034</f>
        <v>587.08200000000011</v>
      </c>
    </row>
    <row r="16" spans="1:8">
      <c r="A16" s="8" t="s">
        <v>18</v>
      </c>
      <c r="B16" s="7">
        <f t="shared" ref="B16:B32" si="0">ROUND(D16/C16*1000,2)</f>
        <v>22.53</v>
      </c>
      <c r="C16" s="20">
        <v>13400</v>
      </c>
      <c r="D16" s="17">
        <f>'[2]Цех№ 11'!$E$1034</f>
        <v>301.86900000000003</v>
      </c>
    </row>
    <row r="17" spans="1:4" ht="17.25" customHeight="1">
      <c r="A17" s="8" t="s">
        <v>17</v>
      </c>
      <c r="B17" s="7">
        <f t="shared" si="0"/>
        <v>23.78</v>
      </c>
      <c r="C17" s="20">
        <v>19153</v>
      </c>
      <c r="D17" s="17">
        <f>'[2]Цех№ 11'!$G$1034</f>
        <v>455.39</v>
      </c>
    </row>
    <row r="18" spans="1:4" ht="17.25" customHeight="1">
      <c r="A18" s="8" t="s">
        <v>16</v>
      </c>
      <c r="B18" s="7">
        <f t="shared" si="0"/>
        <v>24.01</v>
      </c>
      <c r="C18" s="9">
        <v>30027</v>
      </c>
      <c r="D18" s="18">
        <f>[2]Цех№7!$E$1033</f>
        <v>720.976</v>
      </c>
    </row>
    <row r="19" spans="1:4" ht="17.25" customHeight="1">
      <c r="A19" s="8" t="s">
        <v>15</v>
      </c>
      <c r="B19" s="7">
        <f t="shared" si="0"/>
        <v>24.18</v>
      </c>
      <c r="C19" s="9">
        <v>23333</v>
      </c>
      <c r="D19" s="18">
        <f>[2]Цех№7!$G$1033</f>
        <v>564.25900000000001</v>
      </c>
    </row>
    <row r="20" spans="1:4" ht="17.25" customHeight="1">
      <c r="A20" s="8" t="s">
        <v>14</v>
      </c>
      <c r="B20" s="7">
        <f t="shared" si="0"/>
        <v>51.11</v>
      </c>
      <c r="C20" s="9">
        <v>8585</v>
      </c>
      <c r="D20" s="18">
        <f>[2]Цех№7!$I$1033</f>
        <v>438.79899999999998</v>
      </c>
    </row>
    <row r="21" spans="1:4" ht="17.25" customHeight="1">
      <c r="A21" s="8" t="s">
        <v>6</v>
      </c>
      <c r="B21" s="7">
        <f t="shared" si="0"/>
        <v>18.95</v>
      </c>
      <c r="C21" s="9">
        <v>6256</v>
      </c>
      <c r="D21" s="18">
        <f>[2]Цех№7!$K$1033</f>
        <v>118.54</v>
      </c>
    </row>
    <row r="22" spans="1:4" ht="17.25" hidden="1" customHeight="1">
      <c r="A22" s="8" t="s">
        <v>5</v>
      </c>
      <c r="B22" s="7" t="e">
        <f t="shared" si="0"/>
        <v>#DIV/0!</v>
      </c>
      <c r="C22" s="9">
        <v>0</v>
      </c>
      <c r="D22" s="18">
        <v>0</v>
      </c>
    </row>
    <row r="23" spans="1:4" ht="17.25" customHeight="1">
      <c r="A23" s="8" t="s">
        <v>13</v>
      </c>
      <c r="B23" s="7">
        <f t="shared" si="0"/>
        <v>26.89</v>
      </c>
      <c r="C23" s="9">
        <v>6808</v>
      </c>
      <c r="D23" s="18">
        <f>[2]Цех№7!$O$1033</f>
        <v>183.101</v>
      </c>
    </row>
    <row r="24" spans="1:4" ht="17.25" customHeight="1">
      <c r="A24" s="8" t="s">
        <v>12</v>
      </c>
      <c r="B24" s="7">
        <f t="shared" si="0"/>
        <v>24.09</v>
      </c>
      <c r="C24" s="9">
        <v>13079</v>
      </c>
      <c r="D24" s="18">
        <f>[2]Цех№10!$E$1034</f>
        <v>315.08600000000001</v>
      </c>
    </row>
    <row r="25" spans="1:4" ht="17.25" customHeight="1">
      <c r="A25" s="8" t="s">
        <v>11</v>
      </c>
      <c r="B25" s="7">
        <f t="shared" si="0"/>
        <v>28.17</v>
      </c>
      <c r="C25" s="9">
        <v>5120</v>
      </c>
      <c r="D25" s="18">
        <f>[2]Цех№10!$G$1034</f>
        <v>144.23000000000002</v>
      </c>
    </row>
    <row r="26" spans="1:4" ht="17.25" customHeight="1">
      <c r="A26" s="8" t="s">
        <v>10</v>
      </c>
      <c r="B26" s="7">
        <f t="shared" si="0"/>
        <v>10.199999999999999</v>
      </c>
      <c r="C26" s="9">
        <v>9243</v>
      </c>
      <c r="D26" s="18">
        <f>[2]Цех№10!$I$1034</f>
        <v>94.253</v>
      </c>
    </row>
    <row r="27" spans="1:4" hidden="1">
      <c r="A27" s="8"/>
      <c r="B27" s="7" t="e">
        <f t="shared" si="0"/>
        <v>#DIV/0!</v>
      </c>
      <c r="C27" s="9">
        <v>0</v>
      </c>
      <c r="D27" s="18">
        <v>0</v>
      </c>
    </row>
    <row r="28" spans="1:4">
      <c r="A28" s="8" t="s">
        <v>9</v>
      </c>
      <c r="B28" s="7">
        <f t="shared" si="0"/>
        <v>8.1</v>
      </c>
      <c r="C28" s="9">
        <v>144582</v>
      </c>
      <c r="D28" s="18">
        <f>'[2]Цех №8'!$E$1034</f>
        <v>1170.6320000000001</v>
      </c>
    </row>
    <row r="29" spans="1:4">
      <c r="A29" s="8" t="s">
        <v>8</v>
      </c>
      <c r="B29" s="7">
        <f t="shared" si="0"/>
        <v>67.239999999999995</v>
      </c>
      <c r="C29" s="9">
        <v>1640</v>
      </c>
      <c r="D29" s="18">
        <f>'[2]Цех №8'!$G$1034</f>
        <v>110.267</v>
      </c>
    </row>
    <row r="30" spans="1:4">
      <c r="A30" s="8" t="s">
        <v>7</v>
      </c>
      <c r="B30" s="7">
        <f t="shared" si="0"/>
        <v>64.040000000000006</v>
      </c>
      <c r="C30" s="9">
        <v>3476</v>
      </c>
      <c r="D30" s="18">
        <f>'[2]Цех №8'!$I$1034</f>
        <v>222.608</v>
      </c>
    </row>
    <row r="31" spans="1:4" hidden="1">
      <c r="A31" s="8" t="s">
        <v>6</v>
      </c>
      <c r="B31" s="7" t="e">
        <f t="shared" si="0"/>
        <v>#DIV/0!</v>
      </c>
      <c r="C31" s="9">
        <v>0</v>
      </c>
      <c r="D31" s="18"/>
    </row>
    <row r="32" spans="1:4">
      <c r="A32" s="8" t="s">
        <v>5</v>
      </c>
      <c r="B32" s="7">
        <f t="shared" si="0"/>
        <v>42.82</v>
      </c>
      <c r="C32" s="9">
        <v>2680</v>
      </c>
      <c r="D32" s="18">
        <f>'[2]Цех №12'!$G$1036</f>
        <v>114.75999999999999</v>
      </c>
    </row>
    <row r="33" spans="1:5">
      <c r="A33" s="8"/>
      <c r="B33" s="7"/>
      <c r="C33" s="8"/>
      <c r="D33" s="18"/>
    </row>
    <row r="34" spans="1:5">
      <c r="A34" s="8"/>
      <c r="B34" s="7" t="s">
        <v>4</v>
      </c>
      <c r="C34" s="8"/>
      <c r="D34" s="18"/>
    </row>
    <row r="35" spans="1:5">
      <c r="A35" s="8" t="s">
        <v>3</v>
      </c>
      <c r="B35" s="7">
        <f t="shared" ref="B35" si="1">ROUND(D35/C35*1000,2)</f>
        <v>18.91</v>
      </c>
      <c r="C35" s="21">
        <f>SUM(C10:C32)</f>
        <v>293113</v>
      </c>
      <c r="D35" s="17">
        <f>SUM(D10:D32)</f>
        <v>5541.8520000000008</v>
      </c>
    </row>
    <row r="36" spans="1:5">
      <c r="D36" s="6"/>
    </row>
    <row r="37" spans="1:5" ht="15.75">
      <c r="A37" s="5" t="s">
        <v>2</v>
      </c>
      <c r="D37" s="3"/>
      <c r="E37" s="4" t="s">
        <v>1</v>
      </c>
    </row>
    <row r="38" spans="1:5" ht="15.75">
      <c r="A38" s="2" t="s">
        <v>37</v>
      </c>
    </row>
    <row r="45" spans="1:5">
      <c r="C45" s="1" t="s">
        <v>0</v>
      </c>
    </row>
  </sheetData>
  <mergeCells count="1">
    <mergeCell ref="B4:D4"/>
  </mergeCells>
  <printOptions horizontalCentered="1"/>
  <pageMargins left="0.78740157480314965" right="0.78740157480314965" top="0.59055118110236227" bottom="0.19685039370078741" header="0.51181102362204722" footer="0.51181102362204722"/>
  <pageSetup paperSize="9" scale="89" orientation="landscape" r:id="rId1"/>
  <headerFooter alignWithMargins="0"/>
  <colBreaks count="1" manualBreakCount="1">
    <brk id="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PashkovaVI</dc:creator>
  <cp:lastModifiedBy>PashkovaVI</cp:lastModifiedBy>
  <dcterms:created xsi:type="dcterms:W3CDTF">2016-02-02T12:30:29Z</dcterms:created>
  <dcterms:modified xsi:type="dcterms:W3CDTF">2017-01-12T09:58:49Z</dcterms:modified>
</cp:coreProperties>
</file>