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5440" windowHeight="15720" tabRatio="783" activeTab="3"/>
  </bookViews>
  <sheets>
    <sheet name="январь  2025" sheetId="102" r:id="rId1"/>
    <sheet name="февраль  2025" sheetId="103" r:id="rId2"/>
    <sheet name="март  2025" sheetId="104" r:id="rId3"/>
    <sheet name="апрель  2025 " sheetId="105" r:id="rId4"/>
    <sheet name="июнь 2015" sheetId="22" state="hidden" r:id="rId5"/>
    <sheet name="июль 2015" sheetId="23" state="hidden" r:id="rId6"/>
    <sheet name="август 2015" sheetId="24" state="hidden" r:id="rId7"/>
    <sheet name="сентябрь 2015" sheetId="25" state="hidden" r:id="rId8"/>
    <sheet name="октябрь 2015" sheetId="26" state="hidden" r:id="rId9"/>
    <sheet name="ноябрь 2015" sheetId="27" state="hidden" r:id="rId10"/>
    <sheet name="декабрь 2015" sheetId="28" state="hidden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F9" i="105" l="1"/>
  <c r="F8" i="105"/>
  <c r="I7" i="105"/>
  <c r="H7" i="105"/>
  <c r="F7" i="105"/>
  <c r="H6" i="105"/>
  <c r="I6" i="105" s="1"/>
  <c r="F6" i="105"/>
  <c r="F9" i="104" l="1"/>
  <c r="F8" i="104"/>
  <c r="I7" i="104"/>
  <c r="H7" i="104"/>
  <c r="F7" i="104"/>
  <c r="H6" i="104"/>
  <c r="I6" i="104" s="1"/>
  <c r="F6" i="104"/>
  <c r="F9" i="103" l="1"/>
  <c r="F8" i="103"/>
  <c r="H7" i="103"/>
  <c r="I7" i="103" s="1"/>
  <c r="F7" i="103"/>
  <c r="H6" i="103"/>
  <c r="I6" i="103" s="1"/>
  <c r="F6" i="103"/>
  <c r="H7" i="102" l="1"/>
  <c r="I7" i="102" s="1"/>
  <c r="F7" i="102"/>
  <c r="H6" i="102"/>
  <c r="I6" i="102" s="1"/>
  <c r="F6" i="102"/>
  <c r="E6" i="28" l="1"/>
  <c r="D6" i="28"/>
  <c r="E6" i="27"/>
  <c r="D6" i="27"/>
  <c r="E6" i="26"/>
  <c r="D6" i="26"/>
  <c r="E6" i="25"/>
  <c r="D6" i="25"/>
  <c r="E6" i="24"/>
  <c r="D6" i="24"/>
  <c r="E6" i="23"/>
  <c r="D6" i="23"/>
  <c r="E6" i="22"/>
  <c r="D6" i="22"/>
  <c r="F6" i="28" l="1"/>
  <c r="F6" i="22"/>
  <c r="F6" i="24"/>
  <c r="F6" i="26"/>
  <c r="F6" i="23"/>
  <c r="F6" i="25"/>
  <c r="F6" i="27"/>
</calcChain>
</file>

<file path=xl/sharedStrings.xml><?xml version="1.0" encoding="utf-8"?>
<sst xmlns="http://schemas.openxmlformats.org/spreadsheetml/2006/main" count="245" uniqueCount="32">
  <si>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</si>
  <si>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</si>
  <si>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</si>
  <si>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</si>
  <si>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</si>
  <si>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</si>
  <si>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</si>
  <si>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</si>
  <si>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</si>
  <si>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</si>
  <si>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13</t>
  </si>
  <si>
    <t>договор №207-22 от 17.03.2015г.</t>
  </si>
  <si>
    <t>ООО "ЭкоСельЭнерго"</t>
  </si>
  <si>
    <t>"Оренбургэнерго"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</si>
  <si>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</si>
  <si>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</si>
  <si>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</si>
  <si>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</si>
  <si>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</si>
  <si>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</si>
  <si>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 2015 года.</t>
  </si>
  <si>
    <t>АО "Самаранефтегаз"</t>
  </si>
  <si>
    <t>2015-Э/ДХ-СМ-1111/15-00468-010/3223114/3552Д от 22.01.2015</t>
  </si>
  <si>
    <t>ООО "РН-ЭНЕРГО"</t>
  </si>
  <si>
    <t>Объём потерь (тыс. кВтч)</t>
  </si>
  <si>
    <t>Стоимость
(тыс. рублей, без НДС)</t>
  </si>
  <si>
    <t>Объём потерь (МВт)</t>
  </si>
  <si>
    <t xml:space="preserve"> ОРЭ, по сетям ФСК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</si>
  <si>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 2025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</si>
  <si>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 2025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</si>
  <si>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 2025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</si>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</sst>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"/>
    <numFmt numFmtId="165" formatCode="_-* #,##0.000000\ _₽_-;\-* #,##0.000000\ _₽_-;_-* &quot;-&quot;??\ _₽_-;_-@_-"/>
    <numFmt numFmtId="166" formatCode="_-* #,##0.00000\ _₽_-;\-* #,##0.00000\ _₽_-;_-* &quot;-&quot;??\ _₽_-;_-@_-"/>
    <numFmt numFmtId="167" formatCode="0.00000"/>
    <numFmt numFmtId="168" formatCode="_-* #,##0.000\ _₽_-;\-* #,##0.000\ _₽_-;_-* &quot;-&quot;??\ _₽_-;_-@_-"/>
    <numFmt numFmtId="169" formatCode="0.000"/>
    <numFmt numFmtId="170" formatCode="_(* #,##0.0000000_);_(* \(#,##0.0000000\);_(* &quot;-&quot;??_);_(@_)"/>
    <numFmt numFmtId="171" formatCode="_-* #,##0.00000\ _₽_-;\-* #,##0.00000\ _₽_-;_-* &quot;-&quot;?????\ _₽_-;_-@_-"/>
    <numFmt numFmtId="172" formatCode="0.000000"/>
    <numFmt numFmtId="173" formatCode="0.0000"/>
    <numFmt numFmtId="174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7" fillId="0" borderId="4" xfId="0" applyFont="1" applyBorder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5" fontId="3" fillId="0" borderId="5" xfId="4" applyNumberFormat="1" applyFont="1" applyBorder="1" applyAlignment="1">
      <alignment horizontal="center" vertical="center"/>
    </xf>
    <xf numFmtId="166" fontId="7" fillId="0" borderId="1" xfId="4" applyNumberFormat="1" applyFont="1" applyBorder="1" applyAlignment="1">
      <alignment horizontal="center" vertical="center" wrapText="1"/>
    </xf>
    <xf numFmtId="165" fontId="3" fillId="0" borderId="0" xfId="0" applyNumberFormat="1" applyFont="1"/>
    <xf numFmtId="168" fontId="3" fillId="0" borderId="5" xfId="4" applyNumberFormat="1" applyFont="1" applyBorder="1" applyAlignment="1">
      <alignment horizontal="center" vertical="center"/>
    </xf>
    <xf numFmtId="43" fontId="3" fillId="0" borderId="0" xfId="0" applyNumberFormat="1" applyFont="1"/>
    <xf numFmtId="43" fontId="10" fillId="0" borderId="0" xfId="0" applyNumberFormat="1" applyFont="1"/>
    <xf numFmtId="168" fontId="3" fillId="0" borderId="0" xfId="0" applyNumberFormat="1" applyFont="1"/>
    <xf numFmtId="166" fontId="3" fillId="0" borderId="0" xfId="0" applyNumberFormat="1" applyFont="1"/>
    <xf numFmtId="168" fontId="10" fillId="0" borderId="0" xfId="0" applyNumberFormat="1" applyFont="1"/>
    <xf numFmtId="168" fontId="3" fillId="2" borderId="5" xfId="4" applyNumberFormat="1" applyFont="1" applyFill="1" applyBorder="1" applyAlignment="1">
      <alignment horizontal="center" vertical="center"/>
    </xf>
    <xf numFmtId="165" fontId="3" fillId="2" borderId="5" xfId="4" applyNumberFormat="1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6" fontId="10" fillId="0" borderId="0" xfId="0" applyNumberFormat="1" applyFont="1"/>
    <xf numFmtId="0" fontId="7" fillId="2" borderId="2" xfId="0" applyFont="1" applyFill="1" applyBorder="1"/>
    <xf numFmtId="0" fontId="7" fillId="2" borderId="5" xfId="0" applyFont="1" applyFill="1" applyBorder="1" applyAlignment="1">
      <alignment horizontal="left" vertical="center" wrapText="1"/>
    </xf>
    <xf numFmtId="0" fontId="3" fillId="2" borderId="0" xfId="0" applyFont="1" applyFill="1"/>
    <xf numFmtId="170" fontId="3" fillId="0" borderId="0" xfId="0" applyNumberFormat="1" applyFont="1"/>
    <xf numFmtId="167" fontId="7" fillId="2" borderId="5" xfId="0" applyNumberFormat="1" applyFont="1" applyFill="1" applyBorder="1" applyAlignment="1">
      <alignment horizontal="center" vertical="center" wrapText="1"/>
    </xf>
    <xf numFmtId="171" fontId="3" fillId="0" borderId="0" xfId="0" applyNumberFormat="1" applyFont="1"/>
    <xf numFmtId="172" fontId="7" fillId="2" borderId="5" xfId="0" applyNumberFormat="1" applyFont="1" applyFill="1" applyBorder="1" applyAlignment="1">
      <alignment horizontal="center" vertical="center" wrapText="1"/>
    </xf>
    <xf numFmtId="173" fontId="7" fillId="0" borderId="5" xfId="0" applyNumberFormat="1" applyFont="1" applyBorder="1" applyAlignment="1">
      <alignment horizontal="center" vertical="center" wrapText="1"/>
    </xf>
    <xf numFmtId="173" fontId="7" fillId="2" borderId="5" xfId="0" applyNumberFormat="1" applyFont="1" applyFill="1" applyBorder="1" applyAlignment="1">
      <alignment horizontal="center" vertical="center" wrapText="1"/>
    </xf>
    <xf numFmtId="174" fontId="3" fillId="2" borderId="5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%20&#1091;&#1089;&#1083;&#1091;&#1075;/%20&#1052;&#1056;&#1057;&#1050;%20&#1042;&#1086;&#1083;&#1075;&#1080;/&#1055;&#1083;&#1072;&#1085;%202015/&#1092;&#1072;&#1082;&#1090;%20&#1055;&#1086;&#1090;&#1077;&#1088;&#1080;%202015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О_МРСК_ФСК"/>
      <sheetName val="сар"/>
      <sheetName val="сам "/>
      <sheetName val="ул"/>
      <sheetName val="ор"/>
      <sheetName val="чу"/>
      <sheetName val="пе"/>
      <sheetName val="мо"/>
      <sheetName val="СВОД"/>
      <sheetName val="сар (бух)"/>
      <sheetName val="сам (бух)"/>
      <sheetName val="ул (бух)"/>
      <sheetName val="ор (бух)"/>
      <sheetName val="пе (бух)"/>
      <sheetName val="чу (бух)"/>
      <sheetName val="мо (бух)"/>
      <sheetName val="СВОД (бух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3">
          <cell r="E153">
            <v>29.75</v>
          </cell>
          <cell r="I153">
            <v>33.460999999999999</v>
          </cell>
          <cell r="L153">
            <v>44.195</v>
          </cell>
          <cell r="M153">
            <v>26.056999999999999</v>
          </cell>
          <cell r="N153">
            <v>15.914999999999999</v>
          </cell>
          <cell r="Q153">
            <v>42.982999999999997</v>
          </cell>
          <cell r="R153">
            <v>50.79</v>
          </cell>
          <cell r="S153">
            <v>71.760999999999996</v>
          </cell>
        </row>
        <row r="177">
          <cell r="I177">
            <v>8050</v>
          </cell>
          <cell r="L177">
            <v>8050</v>
          </cell>
          <cell r="M177">
            <v>8050</v>
          </cell>
          <cell r="N177">
            <v>8050</v>
          </cell>
          <cell r="Q177">
            <v>8050</v>
          </cell>
          <cell r="R177">
            <v>8050</v>
          </cell>
          <cell r="S177">
            <v>8050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E25" sqref="E25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48" t="s">
        <v>28</v>
      </c>
      <c r="B3" s="48"/>
      <c r="C3" s="48"/>
      <c r="D3" s="48"/>
      <c r="E3" s="48"/>
      <c r="F3" s="48"/>
      <c r="G3" s="48"/>
      <c r="H3" s="48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1234.8209999999999</v>
      </c>
      <c r="E6" s="24"/>
      <c r="F6" s="45">
        <f>G6/D6</f>
        <v>2.8798290035559813</v>
      </c>
      <c r="G6" s="25">
        <v>3556.0733300000002</v>
      </c>
      <c r="H6" s="43">
        <f>G6*20%</f>
        <v>711.21466600000008</v>
      </c>
      <c r="I6" s="43">
        <f>G6+H6</f>
        <v>4267.287996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0.63</v>
      </c>
      <c r="E7" s="24"/>
      <c r="F7" s="45">
        <f>G7/D7</f>
        <v>2.8798253968253968</v>
      </c>
      <c r="G7" s="25">
        <v>1.81429</v>
      </c>
      <c r="H7" s="43">
        <f>G7*20%</f>
        <v>0.36285800000000001</v>
      </c>
      <c r="I7" s="43">
        <f>G7+H7</f>
        <v>2.1771479999999999</v>
      </c>
    </row>
    <row r="8" spans="1:12" s="40" customFormat="1" ht="42.75" hidden="1" customHeight="1" thickBot="1" x14ac:dyDescent="0.35">
      <c r="A8" s="38" t="s">
        <v>21</v>
      </c>
      <c r="B8" s="39" t="s">
        <v>22</v>
      </c>
      <c r="C8" s="39" t="s">
        <v>23</v>
      </c>
      <c r="D8" s="33"/>
      <c r="E8" s="34"/>
      <c r="F8" s="44"/>
      <c r="G8" s="35"/>
      <c r="H8" s="40" t="s">
        <v>27</v>
      </c>
    </row>
    <row r="9" spans="1:12" s="40" customFormat="1" ht="42.75" hidden="1" customHeight="1" thickBot="1" x14ac:dyDescent="0.35">
      <c r="A9" s="38" t="s">
        <v>21</v>
      </c>
      <c r="B9" s="39" t="s">
        <v>22</v>
      </c>
      <c r="C9" s="39" t="s">
        <v>23</v>
      </c>
      <c r="D9" s="33"/>
      <c r="E9" s="34"/>
      <c r="F9" s="44"/>
      <c r="G9" s="35"/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19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(бух)'!$R$153/1000</f>
        <v>5.0790000000000002E-2</v>
      </c>
      <c r="E6" s="14">
        <f>'[1]ор (бух)'!$R$177</f>
        <v>8050</v>
      </c>
      <c r="F6" s="15">
        <f t="shared" ref="F6" si="0">D6*E6/1000</f>
        <v>0.40885950000000004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20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(бух)'!$S$153/1000</f>
        <v>7.1760999999999991E-2</v>
      </c>
      <c r="E6" s="14">
        <f>'[1]ор (бух)'!$S$177</f>
        <v>8050</v>
      </c>
      <c r="F6" s="15">
        <f t="shared" ref="F6" si="0">D6*E6/1000</f>
        <v>0.57767604999999989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C20" sqref="C20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48" t="s">
        <v>29</v>
      </c>
      <c r="B3" s="48"/>
      <c r="C3" s="48"/>
      <c r="D3" s="48"/>
      <c r="E3" s="48"/>
      <c r="F3" s="48"/>
      <c r="G3" s="48"/>
      <c r="H3" s="48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1167.057</v>
      </c>
      <c r="E6" s="24"/>
      <c r="F6" s="45">
        <f>G6/D6</f>
        <v>3.8439639966171315</v>
      </c>
      <c r="G6" s="25">
        <v>4486.1250899999995</v>
      </c>
      <c r="H6" s="43">
        <f>G6*20%</f>
        <v>897.22501799999998</v>
      </c>
      <c r="I6" s="43">
        <f>G6+H6</f>
        <v>5383.3501079999996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0.78600000000000003</v>
      </c>
      <c r="E7" s="24"/>
      <c r="F7" s="45">
        <f>G7/D7</f>
        <v>3.843969465648855</v>
      </c>
      <c r="G7" s="25">
        <v>3.02136</v>
      </c>
      <c r="H7" s="43">
        <f>G7*20%</f>
        <v>0.60427200000000003</v>
      </c>
      <c r="I7" s="43">
        <f>G7+H7</f>
        <v>3.625632</v>
      </c>
    </row>
    <row r="8" spans="1:12" s="40" customFormat="1" ht="42.75" customHeight="1" thickBot="1" x14ac:dyDescent="0.35">
      <c r="A8" s="38" t="s">
        <v>21</v>
      </c>
      <c r="B8" s="39" t="s">
        <v>22</v>
      </c>
      <c r="C8" s="39" t="s">
        <v>23</v>
      </c>
      <c r="D8" s="33">
        <v>73.509</v>
      </c>
      <c r="E8" s="34"/>
      <c r="F8" s="46">
        <f>G8/D8</f>
        <v>9.5087948414479859E-2</v>
      </c>
      <c r="G8" s="35">
        <v>6.9898199999999999</v>
      </c>
      <c r="H8" s="40" t="s">
        <v>27</v>
      </c>
    </row>
    <row r="9" spans="1:12" s="40" customFormat="1" ht="42.75" customHeight="1" thickBot="1" x14ac:dyDescent="0.35">
      <c r="A9" s="38" t="s">
        <v>21</v>
      </c>
      <c r="B9" s="39" t="s">
        <v>22</v>
      </c>
      <c r="C9" s="39" t="s">
        <v>23</v>
      </c>
      <c r="D9" s="33"/>
      <c r="E9" s="47">
        <v>0.121</v>
      </c>
      <c r="F9" s="46">
        <f>G9/E9</f>
        <v>282.97570247933885</v>
      </c>
      <c r="G9" s="35">
        <v>34.24006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F20" sqref="F20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48" t="s">
        <v>30</v>
      </c>
      <c r="B3" s="48"/>
      <c r="C3" s="48"/>
      <c r="D3" s="48"/>
      <c r="E3" s="48"/>
      <c r="F3" s="48"/>
      <c r="G3" s="48"/>
      <c r="H3" s="48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1192.153</v>
      </c>
      <c r="E6" s="24"/>
      <c r="F6" s="45">
        <f>G6/D6</f>
        <v>3.9129860009579303</v>
      </c>
      <c r="G6" s="25">
        <v>4664.8779999999997</v>
      </c>
      <c r="H6" s="43">
        <f>G6*20%</f>
        <v>932.97559999999999</v>
      </c>
      <c r="I6" s="43">
        <f>G6+H6</f>
        <v>5597.8535999999995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0.749</v>
      </c>
      <c r="E7" s="24"/>
      <c r="F7" s="45">
        <f>G7/D7</f>
        <v>3.9129773030707611</v>
      </c>
      <c r="G7" s="25">
        <v>2.9308200000000002</v>
      </c>
      <c r="H7" s="43">
        <f>G7*20%</f>
        <v>0.58616400000000002</v>
      </c>
      <c r="I7" s="43">
        <f>G7+H7</f>
        <v>3.5169840000000003</v>
      </c>
    </row>
    <row r="8" spans="1:12" s="40" customFormat="1" ht="42.75" hidden="1" customHeight="1" thickBot="1" x14ac:dyDescent="0.35">
      <c r="A8" s="38" t="s">
        <v>21</v>
      </c>
      <c r="B8" s="39" t="s">
        <v>22</v>
      </c>
      <c r="C8" s="39" t="s">
        <v>23</v>
      </c>
      <c r="D8" s="33">
        <v>0</v>
      </c>
      <c r="E8" s="34"/>
      <c r="F8" s="46" t="e">
        <f>G8/D8</f>
        <v>#DIV/0!</v>
      </c>
      <c r="G8" s="35">
        <v>0</v>
      </c>
      <c r="H8" s="40" t="s">
        <v>27</v>
      </c>
    </row>
    <row r="9" spans="1:12" s="40" customFormat="1" ht="42.75" hidden="1" customHeight="1" thickBot="1" x14ac:dyDescent="0.35">
      <c r="A9" s="38" t="s">
        <v>21</v>
      </c>
      <c r="B9" s="39" t="s">
        <v>22</v>
      </c>
      <c r="C9" s="39" t="s">
        <v>23</v>
      </c>
      <c r="D9" s="33"/>
      <c r="E9" s="47">
        <v>0.121</v>
      </c>
      <c r="F9" s="46">
        <f>G9/E9</f>
        <v>0</v>
      </c>
      <c r="G9" s="35">
        <v>0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zoomScaleSheetLayoutView="80" workbookViewId="0">
      <selection activeCell="C26" sqref="C26:D26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48" t="s">
        <v>31</v>
      </c>
      <c r="B3" s="48"/>
      <c r="C3" s="48"/>
      <c r="D3" s="48"/>
      <c r="E3" s="48"/>
      <c r="F3" s="48"/>
      <c r="G3" s="48"/>
      <c r="H3" s="48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1029.9880000000001</v>
      </c>
      <c r="E6" s="24"/>
      <c r="F6" s="45">
        <f>G6/D6</f>
        <v>3.2356299976310403</v>
      </c>
      <c r="G6" s="25">
        <v>3332.6600699999999</v>
      </c>
      <c r="H6" s="43">
        <f>G6*20%</f>
        <v>666.532014</v>
      </c>
      <c r="I6" s="43">
        <f>G6+H6</f>
        <v>3999.1920839999998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0.40600000000000003</v>
      </c>
      <c r="E7" s="24"/>
      <c r="F7" s="45">
        <f>G7/D7</f>
        <v>3.2356403940886693</v>
      </c>
      <c r="G7" s="25">
        <v>1.3136699999999999</v>
      </c>
      <c r="H7" s="43">
        <f>G7*20%</f>
        <v>0.26273399999999997</v>
      </c>
      <c r="I7" s="43">
        <f>G7+H7</f>
        <v>1.5764039999999999</v>
      </c>
    </row>
    <row r="8" spans="1:12" s="40" customFormat="1" ht="42.75" hidden="1" customHeight="1" thickBot="1" x14ac:dyDescent="0.35">
      <c r="A8" s="38" t="s">
        <v>21</v>
      </c>
      <c r="B8" s="39" t="s">
        <v>22</v>
      </c>
      <c r="C8" s="39" t="s">
        <v>23</v>
      </c>
      <c r="D8" s="33">
        <v>0</v>
      </c>
      <c r="E8" s="34"/>
      <c r="F8" s="46" t="e">
        <f>G8/D8</f>
        <v>#DIV/0!</v>
      </c>
      <c r="G8" s="35">
        <v>0</v>
      </c>
      <c r="H8" s="40" t="s">
        <v>27</v>
      </c>
    </row>
    <row r="9" spans="1:12" s="40" customFormat="1" ht="42.75" hidden="1" customHeight="1" thickBot="1" x14ac:dyDescent="0.35">
      <c r="A9" s="38" t="s">
        <v>21</v>
      </c>
      <c r="B9" s="39" t="s">
        <v>22</v>
      </c>
      <c r="C9" s="39" t="s">
        <v>23</v>
      </c>
      <c r="D9" s="33"/>
      <c r="E9" s="47">
        <v>0.121</v>
      </c>
      <c r="F9" s="46">
        <f>G9/E9</f>
        <v>0</v>
      </c>
      <c r="G9" s="35">
        <v>0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140625" style="1" customWidth="1"/>
    <col min="3" max="3" width="29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14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x14ac:dyDescent="0.3">
      <c r="A6" s="4" t="s">
        <v>13</v>
      </c>
      <c r="B6" s="7" t="s">
        <v>11</v>
      </c>
      <c r="C6" s="8" t="s">
        <v>12</v>
      </c>
      <c r="D6" s="22">
        <f>'[1]ор (бух)'!$I$153/1000</f>
        <v>3.3460999999999998E-2</v>
      </c>
      <c r="E6" s="9">
        <f>'[1]ор (бух)'!$I$177</f>
        <v>8050</v>
      </c>
      <c r="F6" s="10">
        <f t="shared" ref="F6" si="0">D6*E6/1000</f>
        <v>0.26936104999999999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15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(бух)'!$L$153/1000</f>
        <v>4.4194999999999998E-2</v>
      </c>
      <c r="E6" s="14">
        <f>'[1]ор (бух)'!$L$177</f>
        <v>8050</v>
      </c>
      <c r="F6" s="15">
        <f t="shared" ref="F6" si="0">D6*E6/1000</f>
        <v>0.35576975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0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16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(бух)'!$M$153/1000</f>
        <v>2.6057E-2</v>
      </c>
      <c r="E6" s="14">
        <f>'[1]ор (бух)'!$M$177</f>
        <v>8050</v>
      </c>
      <c r="F6" s="15">
        <f t="shared" ref="F6" si="0">D6*E6/1000</f>
        <v>0.20975885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28515625" style="1" customWidth="1"/>
    <col min="3" max="3" width="31.570312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17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(бух)'!$N$153/1000</f>
        <v>1.5914999999999999E-2</v>
      </c>
      <c r="E6" s="14">
        <f>'[1]ор (бух)'!$N$177</f>
        <v>8050</v>
      </c>
      <c r="F6" s="15">
        <f t="shared" ref="F6" si="0">D6*E6/1000</f>
        <v>0.12811575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18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(бух)'!$Q$153/1000</f>
        <v>4.2983E-2</v>
      </c>
      <c r="E6" s="14">
        <f>'[1]ор (бух)'!$Q$177</f>
        <v>8050</v>
      </c>
      <c r="F6" s="15">
        <f t="shared" ref="F6" si="0">D6*E6/1000</f>
        <v>0.34601314999999999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январь  2025</vt:lpstr>
      <vt:lpstr>февраль  2025</vt:lpstr>
      <vt:lpstr>март  2025</vt:lpstr>
      <vt:lpstr>апрель  2025 </vt:lpstr>
      <vt:lpstr>июнь 2015</vt:lpstr>
      <vt:lpstr>июль 2015</vt:lpstr>
      <vt:lpstr>август 2015</vt:lpstr>
      <vt:lpstr>сентябрь 2015</vt:lpstr>
      <vt:lpstr>октябрь 2015</vt:lpstr>
      <vt:lpstr>ноябрь 2015</vt:lpstr>
      <vt:lpstr>декабрь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Черепашкина Наталья Юрьевна</cp:lastModifiedBy>
  <cp:lastPrinted>2023-07-07T10:24:18Z</cp:lastPrinted>
  <dcterms:created xsi:type="dcterms:W3CDTF">2015-04-01T08:30:50Z</dcterms:created>
  <dcterms:modified xsi:type="dcterms:W3CDTF">2025-05-12T06:37:17Z</dcterms:modified>
</cp:coreProperties>
</file>