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60" windowWidth="19320" windowHeight="12300" tabRatio="783" activeTab="5"/>
  </bookViews>
  <sheets>
    <sheet name="Январь 2020" sheetId="58" r:id="rId1"/>
    <sheet name="Февраль  2020" sheetId="59" r:id="rId2"/>
    <sheet name="Март 2020" sheetId="60" r:id="rId3"/>
    <sheet name="Апрель 2020" sheetId="61" r:id="rId4"/>
    <sheet name="Май 2020 " sheetId="62" r:id="rId5"/>
    <sheet name="Июнь 2020 " sheetId="63" r:id="rId6"/>
    <sheet name="июнь 2015" sheetId="22" state="hidden" r:id="rId7"/>
    <sheet name="июль 2015" sheetId="23" state="hidden" r:id="rId8"/>
    <sheet name="август 2015" sheetId="24" state="hidden" r:id="rId9"/>
    <sheet name="сентябрь 2015" sheetId="25" state="hidden" r:id="rId10"/>
    <sheet name="октябрь 2015" sheetId="26" state="hidden" r:id="rId11"/>
    <sheet name="ноябрь 2015" sheetId="27" state="hidden" r:id="rId12"/>
    <sheet name="декабрь 2015" sheetId="28" state="hidden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calcPr calcId="145621"/>
</workbook>
</file>

<file path=xl/calcChain.xml><?xml version="1.0" encoding="utf-8"?>
<calcChain xmlns="http://schemas.openxmlformats.org/spreadsheetml/2006/main">
  <c r="G9" i="63" l="1"/>
  <c r="E9" i="63"/>
  <c r="D8" i="63"/>
  <c r="F8" i="63" s="1"/>
  <c r="G8" i="63"/>
  <c r="G7" i="63"/>
  <c r="F7" i="63" s="1"/>
  <c r="G6" i="63"/>
  <c r="F6" i="63"/>
  <c r="F9" i="63" l="1"/>
  <c r="F6" i="62"/>
  <c r="F7" i="62"/>
  <c r="G9" i="62"/>
  <c r="F9" i="62" s="1"/>
  <c r="G8" i="62"/>
  <c r="F8" i="62"/>
  <c r="G8" i="61" l="1"/>
  <c r="F8" i="61"/>
  <c r="D8" i="61"/>
  <c r="F7" i="61"/>
  <c r="G9" i="61"/>
  <c r="F9" i="61"/>
  <c r="E9" i="61"/>
  <c r="F6" i="61"/>
  <c r="G16" i="60" l="1"/>
  <c r="G13" i="60"/>
  <c r="G9" i="60" l="1"/>
  <c r="E9" i="60"/>
  <c r="G8" i="60"/>
  <c r="F8" i="60" s="1"/>
  <c r="D8" i="60"/>
  <c r="G7" i="60"/>
  <c r="F7" i="60" s="1"/>
  <c r="G6" i="60"/>
  <c r="D7" i="60"/>
  <c r="D6" i="60"/>
  <c r="F9" i="60"/>
  <c r="F6" i="60"/>
  <c r="G9" i="59" l="1"/>
  <c r="E9" i="59"/>
  <c r="G8" i="59"/>
  <c r="D8" i="59"/>
  <c r="F8" i="59" s="1"/>
  <c r="G7" i="59"/>
  <c r="F7" i="59" s="1"/>
  <c r="G6" i="59"/>
  <c r="F6" i="59" s="1"/>
  <c r="D6" i="59"/>
  <c r="D7" i="59"/>
  <c r="F9" i="59"/>
  <c r="G9" i="58" l="1"/>
  <c r="E9" i="58"/>
  <c r="F8" i="58"/>
  <c r="F9" i="58" l="1"/>
  <c r="F7" i="58"/>
  <c r="F6" i="58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<sst xmlns="http://schemas.openxmlformats.org/spreadsheetml/2006/main" count="279" uniqueCount="36">
  <si>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</si>
  <si>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</si>
  <si>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</si>
  <si>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</si>
  <si>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</si>
  <si>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</si>
  <si>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</si>
  <si>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</si>
  <si>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</si>
  <si>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</si>
  <si>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</si>
  <si>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</si>
  <si>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</si>
  <si>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</si>
  <si>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</si>
  <si>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</si>
  <si>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</si>
  <si>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</si>
  <si>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</si>
  <si>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</si>
  <si>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</si>
  <si>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</si>
  <si>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</si>
  <si>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</si>
  <si>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РРЭ</t>
  </si>
  <si>
    <t>ОРЭ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</si>
  <si>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</si>
  <si>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</si>
  <si>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</si>
  <si>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</si>
  <si>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 2020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</si>
  <si>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 2020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</si>
  <si>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 2020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</si>
  <si>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  2020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</si>
  <si>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  2020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</si>
  <si>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  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</si>
</sst>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"/>
    <numFmt numFmtId="165" formatCode="0.000000"/>
    <numFmt numFmtId="166" formatCode="_-* #,##0.000000\ _₽_-;\-* #,##0.000000\ _₽_-;_-* &quot;-&quot;??\ _₽_-;_-@_-"/>
    <numFmt numFmtId="167" formatCode="_-* #,##0.00000\ _₽_-;\-* #,##0.00000\ _₽_-;_-* &quot;-&quot;??\ _₽_-;_-@_-"/>
    <numFmt numFmtId="168" formatCode="0.00000"/>
    <numFmt numFmtId="169" formatCode="_-* #,##0.000\ _₽_-;\-* #,##0.0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6" fontId="3" fillId="0" borderId="5" xfId="4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 wrapText="1"/>
    </xf>
    <xf numFmtId="167" fontId="7" fillId="0" borderId="1" xfId="4" applyNumberFormat="1" applyFont="1" applyBorder="1" applyAlignment="1">
      <alignment horizontal="center" vertical="center" wrapText="1"/>
    </xf>
    <xf numFmtId="166" fontId="3" fillId="0" borderId="0" xfId="0" applyNumberFormat="1" applyFont="1"/>
    <xf numFmtId="168" fontId="7" fillId="0" borderId="5" xfId="0" applyNumberFormat="1" applyFont="1" applyBorder="1" applyAlignment="1">
      <alignment horizontal="center" vertical="center" wrapText="1"/>
    </xf>
    <xf numFmtId="169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3C2BMKXQ\&#1057;&#1072;&#1084;&#1072;&#1088;&#1072;&#1085;&#1077;&#1092;&#1090;&#1077;&#1075;&#1072;&#1079;%206%20000121796_&#1040;&#1082;&#1090;1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3C2BMKXQ\&#1055;&#1086;&#1074;&#1090;&#1086;&#1088;%206%20000013360_&#1040;&#1082;&#1090;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3C2BMKXQ\&#1055;&#1086;&#1074;&#1090;&#1086;&#1088;%206%20000013361_&#1040;&#1082;&#1090;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3C2BMKXQ\&#1087;&#1086;&#1090;&#1077;&#1088;&#1080;%20&#1089;&#1072;&#1084;&#1072;&#1088;&#1072;&#1085;&#1077;&#1092;&#1090;&#1077;&#1075;&#1072;&#1079;%20&#1084;&#1072;&#1088;&#1090;%2020xls_&#1040;&#1082;&#1090;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3C2BMKXQ\65159%20%20%2065160_&#1040;&#1082;&#1090;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82</v>
          </cell>
        </row>
        <row r="17">
          <cell r="DD17">
            <v>1</v>
          </cell>
          <cell r="DF17">
            <v>182.7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1298250</v>
          </cell>
          <cell r="DF16">
            <v>3551065.58</v>
          </cell>
        </row>
        <row r="17">
          <cell r="DD17">
            <v>2000</v>
          </cell>
          <cell r="DF17">
            <v>5470.54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25994</v>
          </cell>
          <cell r="DF16">
            <v>2109.54</v>
          </cell>
        </row>
        <row r="17">
          <cell r="DD17">
            <v>53</v>
          </cell>
          <cell r="DF17">
            <v>9682.98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1251638</v>
          </cell>
          <cell r="DF16">
            <v>4102526.42</v>
          </cell>
        </row>
        <row r="17">
          <cell r="DD17">
            <v>1925</v>
          </cell>
          <cell r="DF17">
            <v>6309.63</v>
          </cell>
        </row>
        <row r="52">
          <cell r="DD52">
            <v>37</v>
          </cell>
          <cell r="DF52">
            <v>0.37</v>
          </cell>
        </row>
        <row r="53">
          <cell r="DF53">
            <v>182.7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">
          <cell r="DF16">
            <v>2611037.46</v>
          </cell>
        </row>
        <row r="17">
          <cell r="DF17">
            <v>2523.73</v>
          </cell>
        </row>
        <row r="52">
          <cell r="DD52">
            <v>80365</v>
          </cell>
          <cell r="DF52">
            <v>4502.93</v>
          </cell>
        </row>
        <row r="53">
          <cell r="DD53">
            <v>132</v>
          </cell>
          <cell r="DF53">
            <v>24116.09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zoomScaleSheetLayoutView="80" workbookViewId="0">
      <selection activeCell="D7" sqref="D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32" t="s">
        <v>30</v>
      </c>
      <c r="B3" s="32"/>
      <c r="C3" s="32"/>
      <c r="D3" s="32"/>
      <c r="E3" s="32"/>
      <c r="F3" s="32"/>
      <c r="G3" s="32"/>
      <c r="H3" s="32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28</v>
      </c>
      <c r="F5" s="18" t="s">
        <v>9</v>
      </c>
      <c r="G5" s="19" t="s">
        <v>27</v>
      </c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4">
        <v>1.357</v>
      </c>
      <c r="E6" s="24"/>
      <c r="F6" s="28">
        <f>G6/D6</f>
        <v>2.9288798820928519</v>
      </c>
      <c r="G6" s="26">
        <v>3.9744899999999999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4">
        <v>1369.462</v>
      </c>
      <c r="E7" s="24"/>
      <c r="F7" s="28">
        <f>G7/D7</f>
        <v>2.9288839997020726</v>
      </c>
      <c r="G7" s="26">
        <v>4010.9953399999999</v>
      </c>
      <c r="H7" s="1" t="s">
        <v>25</v>
      </c>
    </row>
    <row r="8" spans="1:12" ht="35.25" customHeight="1" thickBot="1" x14ac:dyDescent="0.35">
      <c r="A8" s="11" t="s">
        <v>21</v>
      </c>
      <c r="B8" s="23" t="s">
        <v>22</v>
      </c>
      <c r="C8" s="23" t="s">
        <v>23</v>
      </c>
      <c r="D8" s="24">
        <v>0.223</v>
      </c>
      <c r="E8" s="24"/>
      <c r="F8" s="25">
        <f>G8/D8</f>
        <v>6.6053811659192829E-2</v>
      </c>
      <c r="G8" s="26">
        <v>1.473E-2</v>
      </c>
      <c r="H8" s="1" t="s">
        <v>29</v>
      </c>
    </row>
    <row r="9" spans="1:12" ht="35.25" customHeight="1" thickBot="1" x14ac:dyDescent="0.35">
      <c r="A9" s="11" t="s">
        <v>21</v>
      </c>
      <c r="B9" s="23" t="s">
        <v>22</v>
      </c>
      <c r="C9" s="23" t="s">
        <v>23</v>
      </c>
      <c r="D9" s="24"/>
      <c r="E9" s="29">
        <f>[1]TDSheet!$DD$17/1000</f>
        <v>1E-3</v>
      </c>
      <c r="F9" s="25">
        <f>G9/E9</f>
        <v>182.7</v>
      </c>
      <c r="G9" s="26">
        <f>[1]TDSheet!$DF$17/1000</f>
        <v>0.1827</v>
      </c>
      <c r="H9" s="1" t="s">
        <v>29</v>
      </c>
    </row>
    <row r="10" spans="1:12" x14ac:dyDescent="0.3">
      <c r="A10" s="1" t="s">
        <v>1</v>
      </c>
      <c r="B10" s="1" t="s">
        <v>7</v>
      </c>
    </row>
    <row r="11" spans="1:12" x14ac:dyDescent="0.3">
      <c r="J11" s="3"/>
      <c r="L11" s="3"/>
    </row>
    <row r="12" spans="1:12" x14ac:dyDescent="0.3">
      <c r="J12" s="3"/>
      <c r="L12" s="3"/>
    </row>
    <row r="13" spans="1:12" x14ac:dyDescent="0.3">
      <c r="F13" s="27"/>
      <c r="G13" s="30"/>
    </row>
    <row r="14" spans="1:12" x14ac:dyDescent="0.3">
      <c r="G14" s="30"/>
    </row>
    <row r="15" spans="1:12" x14ac:dyDescent="0.3">
      <c r="G15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2" t="s">
        <v>17</v>
      </c>
      <c r="B3" s="32"/>
      <c r="C3" s="32"/>
      <c r="D3" s="32"/>
      <c r="E3" s="32"/>
      <c r="F3" s="32"/>
      <c r="G3" s="3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'[5]ор (бух)'!$N$153/1000</f>
        <v>1.5914999999999999E-2</v>
      </c>
      <c r="E6" s="14">
        <f>'[5]ор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2" t="s">
        <v>18</v>
      </c>
      <c r="B3" s="32"/>
      <c r="C3" s="32"/>
      <c r="D3" s="32"/>
      <c r="E3" s="32"/>
      <c r="F3" s="32"/>
      <c r="G3" s="3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'[5]ор (бух)'!$Q$153/1000</f>
        <v>4.2983E-2</v>
      </c>
      <c r="E6" s="14">
        <f>'[5]ор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2" t="s">
        <v>19</v>
      </c>
      <c r="B3" s="32"/>
      <c r="C3" s="32"/>
      <c r="D3" s="32"/>
      <c r="E3" s="32"/>
      <c r="F3" s="32"/>
      <c r="G3" s="3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'[5]ор (бух)'!$R$153/1000</f>
        <v>5.0790000000000002E-2</v>
      </c>
      <c r="E6" s="14">
        <f>'[5]ор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2" t="s">
        <v>20</v>
      </c>
      <c r="B3" s="32"/>
      <c r="C3" s="32"/>
      <c r="D3" s="32"/>
      <c r="E3" s="32"/>
      <c r="F3" s="32"/>
      <c r="G3" s="3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'[5]ор (бух)'!$S$153/1000</f>
        <v>7.1760999999999991E-2</v>
      </c>
      <c r="E6" s="14">
        <f>'[5]ор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zoomScaleSheetLayoutView="80" workbookViewId="0">
      <selection activeCell="C21" sqref="C21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32" t="s">
        <v>31</v>
      </c>
      <c r="B3" s="32"/>
      <c r="C3" s="32"/>
      <c r="D3" s="32"/>
      <c r="E3" s="32"/>
      <c r="F3" s="32"/>
      <c r="G3" s="32"/>
      <c r="H3" s="32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28</v>
      </c>
      <c r="F5" s="18" t="s">
        <v>9</v>
      </c>
      <c r="G5" s="19" t="s">
        <v>27</v>
      </c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4">
        <f>[2]TDSheet!$DD$17/1000</f>
        <v>2</v>
      </c>
      <c r="E6" s="24"/>
      <c r="F6" s="28">
        <f>G6/D6</f>
        <v>2.7352699999999999</v>
      </c>
      <c r="G6" s="26">
        <f>[2]TDSheet!$DF$17/1000</f>
        <v>5.4705399999999997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4">
        <f>[2]TDSheet!$DD$16/1000</f>
        <v>1298.25</v>
      </c>
      <c r="E7" s="24"/>
      <c r="F7" s="28">
        <f>G7/D7</f>
        <v>2.7352710032736374</v>
      </c>
      <c r="G7" s="26">
        <f>[2]TDSheet!$DF$16/1000</f>
        <v>3551.06558</v>
      </c>
      <c r="H7" s="1" t="s">
        <v>25</v>
      </c>
    </row>
    <row r="8" spans="1:12" ht="35.25" customHeight="1" thickBot="1" x14ac:dyDescent="0.35">
      <c r="A8" s="11" t="s">
        <v>21</v>
      </c>
      <c r="B8" s="23" t="s">
        <v>22</v>
      </c>
      <c r="C8" s="23" t="s">
        <v>23</v>
      </c>
      <c r="D8" s="24">
        <f>[3]TDSheet!$DD$16/1000</f>
        <v>25.994</v>
      </c>
      <c r="E8" s="24"/>
      <c r="F8" s="25">
        <f>G8/D8</f>
        <v>8.1154881895822109E-2</v>
      </c>
      <c r="G8" s="26">
        <f>[3]TDSheet!$DF$16/1000</f>
        <v>2.10954</v>
      </c>
      <c r="H8" s="1" t="s">
        <v>29</v>
      </c>
    </row>
    <row r="9" spans="1:12" ht="35.25" customHeight="1" thickBot="1" x14ac:dyDescent="0.35">
      <c r="A9" s="11" t="s">
        <v>21</v>
      </c>
      <c r="B9" s="23" t="s">
        <v>22</v>
      </c>
      <c r="C9" s="23" t="s">
        <v>23</v>
      </c>
      <c r="D9" s="24"/>
      <c r="E9" s="29">
        <f>[3]TDSheet!$DD$17/1000</f>
        <v>5.2999999999999999E-2</v>
      </c>
      <c r="F9" s="25">
        <f>G9/E9</f>
        <v>182.69773584905658</v>
      </c>
      <c r="G9" s="26">
        <f>[3]TDSheet!$DF$17/1000</f>
        <v>9.6829799999999988</v>
      </c>
      <c r="H9" s="1" t="s">
        <v>29</v>
      </c>
    </row>
    <row r="10" spans="1:12" x14ac:dyDescent="0.3">
      <c r="A10" s="1" t="s">
        <v>1</v>
      </c>
      <c r="B10" s="1" t="s">
        <v>7</v>
      </c>
    </row>
    <row r="11" spans="1:12" x14ac:dyDescent="0.3">
      <c r="J11" s="3"/>
      <c r="L11" s="3"/>
    </row>
    <row r="12" spans="1:12" x14ac:dyDescent="0.3">
      <c r="J12" s="3"/>
      <c r="L12" s="3"/>
    </row>
    <row r="13" spans="1:12" x14ac:dyDescent="0.3">
      <c r="F13" s="27"/>
      <c r="G13" s="30"/>
    </row>
    <row r="14" spans="1:12" x14ac:dyDescent="0.3">
      <c r="G14" s="30"/>
    </row>
    <row r="15" spans="1:12" x14ac:dyDescent="0.3">
      <c r="G15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Normal="100" zoomScaleSheetLayoutView="80" workbookViewId="0">
      <selection activeCell="G17" sqref="G1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32" t="s">
        <v>32</v>
      </c>
      <c r="B3" s="32"/>
      <c r="C3" s="32"/>
      <c r="D3" s="32"/>
      <c r="E3" s="32"/>
      <c r="F3" s="32"/>
      <c r="G3" s="32"/>
      <c r="H3" s="32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28</v>
      </c>
      <c r="F5" s="18" t="s">
        <v>9</v>
      </c>
      <c r="G5" s="19" t="s">
        <v>27</v>
      </c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4">
        <f>[4]TDSheet!$DD$17/1000</f>
        <v>1.925</v>
      </c>
      <c r="E6" s="24"/>
      <c r="F6" s="28">
        <f>G6/D6</f>
        <v>3.2777298701298703</v>
      </c>
      <c r="G6" s="26">
        <f>[4]TDSheet!$DF$17/1000</f>
        <v>6.3096300000000003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4">
        <f>[4]TDSheet!$DD$16/1000</f>
        <v>1251.6379999999999</v>
      </c>
      <c r="E7" s="24"/>
      <c r="F7" s="28">
        <f>G7/D7</f>
        <v>3.2777260038445624</v>
      </c>
      <c r="G7" s="26">
        <f>[4]TDSheet!$DF$16/1000</f>
        <v>4102.5264200000001</v>
      </c>
      <c r="H7" s="1" t="s">
        <v>25</v>
      </c>
    </row>
    <row r="8" spans="1:12" ht="35.25" customHeight="1" thickBot="1" x14ac:dyDescent="0.35">
      <c r="A8" s="11" t="s">
        <v>21</v>
      </c>
      <c r="B8" s="23" t="s">
        <v>22</v>
      </c>
      <c r="C8" s="23" t="s">
        <v>23</v>
      </c>
      <c r="D8" s="24">
        <f>[4]TDSheet!$DD$52/1000</f>
        <v>3.6999999999999998E-2</v>
      </c>
      <c r="E8" s="24"/>
      <c r="F8" s="25">
        <f>G8/D8</f>
        <v>0.01</v>
      </c>
      <c r="G8" s="26">
        <f>[4]TDSheet!$DF$52/1000</f>
        <v>3.6999999999999999E-4</v>
      </c>
      <c r="H8" s="1" t="s">
        <v>29</v>
      </c>
    </row>
    <row r="9" spans="1:12" ht="35.25" customHeight="1" thickBot="1" x14ac:dyDescent="0.35">
      <c r="A9" s="11" t="s">
        <v>21</v>
      </c>
      <c r="B9" s="23" t="s">
        <v>22</v>
      </c>
      <c r="C9" s="23" t="s">
        <v>23</v>
      </c>
      <c r="D9" s="24"/>
      <c r="E9" s="29">
        <f>1/1000</f>
        <v>1E-3</v>
      </c>
      <c r="F9" s="25">
        <f>G9/E9</f>
        <v>182.7</v>
      </c>
      <c r="G9" s="26">
        <f>[4]TDSheet!$DF$53/1000</f>
        <v>0.1827</v>
      </c>
      <c r="H9" s="1" t="s">
        <v>29</v>
      </c>
    </row>
    <row r="10" spans="1:12" x14ac:dyDescent="0.3">
      <c r="A10" s="1" t="s">
        <v>1</v>
      </c>
      <c r="B10" s="1" t="s">
        <v>7</v>
      </c>
    </row>
    <row r="11" spans="1:12" x14ac:dyDescent="0.3">
      <c r="J11" s="3"/>
      <c r="L11" s="3"/>
    </row>
    <row r="12" spans="1:12" x14ac:dyDescent="0.3">
      <c r="J12" s="3"/>
      <c r="L12" s="3"/>
    </row>
    <row r="13" spans="1:12" x14ac:dyDescent="0.3">
      <c r="F13" s="27"/>
      <c r="G13" s="30">
        <f>'Январь 2020'!G6+'Январь 2020'!G7+'Январь 2020'!G8+'Январь 2020'!G9+'Февраль  2020'!G6+'Февраль  2020'!G7+'Февраль  2020'!G8+'Февраль  2020'!G9+'Март 2020'!G6+'Март 2020'!G7+'Март 2020'!G8+'Март 2020'!G9</f>
        <v>11692.515019999999</v>
      </c>
    </row>
    <row r="14" spans="1:12" x14ac:dyDescent="0.3">
      <c r="G14" s="30"/>
    </row>
    <row r="15" spans="1:12" x14ac:dyDescent="0.3">
      <c r="G15" s="31"/>
    </row>
    <row r="16" spans="1:12" x14ac:dyDescent="0.3">
      <c r="G16" s="27">
        <f>'Январь 2020'!D6+'Январь 2020'!D7+'Январь 2020'!D8+'Февраль  2020'!D6+'Февраль  2020'!D7+'Февраль  2020'!D8+'Март 2020'!D6+'Март 2020'!D7+'Март 2020'!D8</f>
        <v>3950.886</v>
      </c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Normal="100" zoomScaleSheetLayoutView="80" workbookViewId="0">
      <selection activeCell="D19" sqref="D19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32" t="s">
        <v>33</v>
      </c>
      <c r="B3" s="32"/>
      <c r="C3" s="32"/>
      <c r="D3" s="32"/>
      <c r="E3" s="32"/>
      <c r="F3" s="32"/>
      <c r="G3" s="32"/>
      <c r="H3" s="32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28</v>
      </c>
      <c r="F5" s="18" t="s">
        <v>9</v>
      </c>
      <c r="G5" s="19" t="s">
        <v>27</v>
      </c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4">
        <v>1.5640000000000001</v>
      </c>
      <c r="E6" s="24"/>
      <c r="F6" s="28">
        <f>G6/D6</f>
        <v>2.643983375959079</v>
      </c>
      <c r="G6" s="26">
        <v>4.1351899999999997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4">
        <v>1128.8389999999999</v>
      </c>
      <c r="E7" s="24"/>
      <c r="F7" s="28">
        <f>G7/D7</f>
        <v>2.643981001719466</v>
      </c>
      <c r="G7" s="26">
        <v>2984.62887</v>
      </c>
      <c r="H7" s="1" t="s">
        <v>25</v>
      </c>
    </row>
    <row r="8" spans="1:12" ht="35.25" customHeight="1" thickBot="1" x14ac:dyDescent="0.35">
      <c r="A8" s="11" t="s">
        <v>21</v>
      </c>
      <c r="B8" s="23" t="s">
        <v>22</v>
      </c>
      <c r="C8" s="23" t="s">
        <v>23</v>
      </c>
      <c r="D8" s="24">
        <f>78/1000</f>
        <v>7.8E-2</v>
      </c>
      <c r="E8" s="24"/>
      <c r="F8" s="25">
        <f>G8/D8</f>
        <v>8.269230769230769E-2</v>
      </c>
      <c r="G8" s="26">
        <f>6.45/1000</f>
        <v>6.45E-3</v>
      </c>
      <c r="H8" s="1" t="s">
        <v>29</v>
      </c>
    </row>
    <row r="9" spans="1:12" ht="35.25" customHeight="1" thickBot="1" x14ac:dyDescent="0.35">
      <c r="A9" s="11" t="s">
        <v>21</v>
      </c>
      <c r="B9" s="23" t="s">
        <v>22</v>
      </c>
      <c r="C9" s="23" t="s">
        <v>23</v>
      </c>
      <c r="D9" s="24"/>
      <c r="E9" s="29">
        <f>1/1000</f>
        <v>1E-3</v>
      </c>
      <c r="F9" s="25">
        <f>G9/E9</f>
        <v>182.7</v>
      </c>
      <c r="G9" s="26">
        <f>[4]TDSheet!$DF$53/1000</f>
        <v>0.1827</v>
      </c>
      <c r="H9" s="1" t="s">
        <v>29</v>
      </c>
    </row>
    <row r="10" spans="1:12" x14ac:dyDescent="0.3">
      <c r="A10" s="1" t="s">
        <v>1</v>
      </c>
      <c r="B10" s="1" t="s">
        <v>7</v>
      </c>
    </row>
    <row r="11" spans="1:12" x14ac:dyDescent="0.3">
      <c r="J11" s="3"/>
      <c r="L11" s="3"/>
    </row>
    <row r="12" spans="1:12" x14ac:dyDescent="0.3">
      <c r="J12" s="3"/>
      <c r="L12" s="3"/>
    </row>
    <row r="13" spans="1:12" x14ac:dyDescent="0.3">
      <c r="F13" s="27"/>
      <c r="G13" s="30"/>
    </row>
    <row r="14" spans="1:12" x14ac:dyDescent="0.3">
      <c r="G14" s="30"/>
    </row>
    <row r="15" spans="1:12" x14ac:dyDescent="0.3">
      <c r="G15" s="31"/>
    </row>
    <row r="16" spans="1:12" x14ac:dyDescent="0.3">
      <c r="G16" s="27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Normal="100" zoomScaleSheetLayoutView="80" workbookViewId="0">
      <selection activeCell="F25" sqref="F2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32" t="s">
        <v>34</v>
      </c>
      <c r="B3" s="32"/>
      <c r="C3" s="32"/>
      <c r="D3" s="32"/>
      <c r="E3" s="32"/>
      <c r="F3" s="32"/>
      <c r="G3" s="32"/>
      <c r="H3" s="32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28</v>
      </c>
      <c r="F5" s="18" t="s">
        <v>9</v>
      </c>
      <c r="G5" s="19" t="s">
        <v>27</v>
      </c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4">
        <v>1.4379999999999999</v>
      </c>
      <c r="E6" s="24"/>
      <c r="F6" s="28">
        <f>G6/D6</f>
        <v>2.8778372739916551</v>
      </c>
      <c r="G6" s="26">
        <v>4.1383299999999998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4">
        <v>1028.5440000000001</v>
      </c>
      <c r="E7" s="24"/>
      <c r="F7" s="28">
        <f>G7/D7</f>
        <v>2.8778419980088352</v>
      </c>
      <c r="G7" s="26">
        <v>2959.9871199999998</v>
      </c>
      <c r="H7" s="1" t="s">
        <v>25</v>
      </c>
    </row>
    <row r="8" spans="1:12" ht="35.25" hidden="1" customHeight="1" thickBot="1" x14ac:dyDescent="0.35">
      <c r="A8" s="11" t="s">
        <v>21</v>
      </c>
      <c r="B8" s="23" t="s">
        <v>22</v>
      </c>
      <c r="C8" s="23" t="s">
        <v>23</v>
      </c>
      <c r="D8" s="24">
        <v>0</v>
      </c>
      <c r="E8" s="24"/>
      <c r="F8" s="25" t="e">
        <f>G8/D8</f>
        <v>#DIV/0!</v>
      </c>
      <c r="G8" s="26">
        <f>6.45/1000</f>
        <v>6.45E-3</v>
      </c>
      <c r="H8" s="1" t="s">
        <v>29</v>
      </c>
    </row>
    <row r="9" spans="1:12" ht="35.25" hidden="1" customHeight="1" thickBot="1" x14ac:dyDescent="0.35">
      <c r="A9" s="11" t="s">
        <v>21</v>
      </c>
      <c r="B9" s="23" t="s">
        <v>22</v>
      </c>
      <c r="C9" s="23" t="s">
        <v>23</v>
      </c>
      <c r="D9" s="24"/>
      <c r="E9" s="29">
        <v>0</v>
      </c>
      <c r="F9" s="25" t="e">
        <f>G9/E9</f>
        <v>#DIV/0!</v>
      </c>
      <c r="G9" s="26">
        <f>[4]TDSheet!$DF$53/1000</f>
        <v>0.1827</v>
      </c>
      <c r="H9" s="1" t="s">
        <v>29</v>
      </c>
    </row>
    <row r="10" spans="1:12" x14ac:dyDescent="0.3">
      <c r="A10" s="1" t="s">
        <v>1</v>
      </c>
      <c r="B10" s="1" t="s">
        <v>7</v>
      </c>
    </row>
    <row r="11" spans="1:12" x14ac:dyDescent="0.3">
      <c r="J11" s="3"/>
      <c r="L11" s="3"/>
    </row>
    <row r="12" spans="1:12" x14ac:dyDescent="0.3">
      <c r="J12" s="3"/>
      <c r="L12" s="3"/>
    </row>
    <row r="13" spans="1:12" x14ac:dyDescent="0.3">
      <c r="F13" s="27"/>
      <c r="G13" s="30"/>
    </row>
    <row r="14" spans="1:12" x14ac:dyDescent="0.3">
      <c r="G14" s="30"/>
    </row>
    <row r="15" spans="1:12" x14ac:dyDescent="0.3">
      <c r="G15" s="31"/>
    </row>
    <row r="16" spans="1:12" x14ac:dyDescent="0.3">
      <c r="G16" s="27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Normal="100" zoomScaleSheetLayoutView="80" workbookViewId="0">
      <selection activeCell="C22" sqref="C22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32" t="s">
        <v>35</v>
      </c>
      <c r="B3" s="32"/>
      <c r="C3" s="32"/>
      <c r="D3" s="32"/>
      <c r="E3" s="32"/>
      <c r="F3" s="32"/>
      <c r="G3" s="32"/>
      <c r="H3" s="32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28</v>
      </c>
      <c r="F5" s="18" t="s">
        <v>9</v>
      </c>
      <c r="G5" s="19" t="s">
        <v>27</v>
      </c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4">
        <v>0.89200000000000002</v>
      </c>
      <c r="E6" s="24"/>
      <c r="F6" s="28">
        <f>G6/D6</f>
        <v>2.829293721973094</v>
      </c>
      <c r="G6" s="26">
        <f>[6]TDSheet!$DF$17/1000</f>
        <v>2.52373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4">
        <v>922.85699999999997</v>
      </c>
      <c r="E7" s="24"/>
      <c r="F7" s="28">
        <f>G7/D7</f>
        <v>2.8292979952473676</v>
      </c>
      <c r="G7" s="26">
        <f>[6]TDSheet!$DF$16/1000</f>
        <v>2611.03746</v>
      </c>
      <c r="H7" s="1" t="s">
        <v>25</v>
      </c>
    </row>
    <row r="8" spans="1:12" ht="35.25" customHeight="1" thickBot="1" x14ac:dyDescent="0.35">
      <c r="A8" s="11" t="s">
        <v>21</v>
      </c>
      <c r="B8" s="23" t="s">
        <v>22</v>
      </c>
      <c r="C8" s="23" t="s">
        <v>23</v>
      </c>
      <c r="D8" s="24">
        <f>[6]TDSheet!$DD$52/1000</f>
        <v>80.364999999999995</v>
      </c>
      <c r="E8" s="24"/>
      <c r="F8" s="25">
        <f>G8/D8</f>
        <v>5.6030983637155481E-2</v>
      </c>
      <c r="G8" s="26">
        <f>[6]TDSheet!$DF$52/1000</f>
        <v>4.5029300000000001</v>
      </c>
      <c r="H8" s="1" t="s">
        <v>29</v>
      </c>
    </row>
    <row r="9" spans="1:12" ht="35.25" customHeight="1" thickBot="1" x14ac:dyDescent="0.35">
      <c r="A9" s="11" t="s">
        <v>21</v>
      </c>
      <c r="B9" s="23" t="s">
        <v>22</v>
      </c>
      <c r="C9" s="23" t="s">
        <v>23</v>
      </c>
      <c r="D9" s="24"/>
      <c r="E9" s="29">
        <f>[6]TDSheet!$DD$53/1000</f>
        <v>0.13200000000000001</v>
      </c>
      <c r="F9" s="25">
        <f>G9/E9</f>
        <v>182.69765151515151</v>
      </c>
      <c r="G9" s="26">
        <f>[6]TDSheet!$DF$53/1000</f>
        <v>24.11609</v>
      </c>
      <c r="H9" s="1" t="s">
        <v>29</v>
      </c>
    </row>
    <row r="10" spans="1:12" x14ac:dyDescent="0.3">
      <c r="A10" s="1" t="s">
        <v>1</v>
      </c>
      <c r="B10" s="1" t="s">
        <v>7</v>
      </c>
    </row>
    <row r="11" spans="1:12" x14ac:dyDescent="0.3">
      <c r="J11" s="3"/>
      <c r="L11" s="3"/>
    </row>
    <row r="12" spans="1:12" x14ac:dyDescent="0.3">
      <c r="J12" s="3"/>
      <c r="L12" s="3"/>
    </row>
    <row r="13" spans="1:12" x14ac:dyDescent="0.3">
      <c r="F13" s="27"/>
      <c r="G13" s="30"/>
    </row>
    <row r="14" spans="1:12" x14ac:dyDescent="0.3">
      <c r="G14" s="30"/>
    </row>
    <row r="15" spans="1:12" x14ac:dyDescent="0.3">
      <c r="G15" s="31"/>
    </row>
    <row r="16" spans="1:12" x14ac:dyDescent="0.3">
      <c r="G16" s="27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2" t="s">
        <v>14</v>
      </c>
      <c r="B3" s="32"/>
      <c r="C3" s="32"/>
      <c r="D3" s="32"/>
      <c r="E3" s="32"/>
      <c r="F3" s="32"/>
      <c r="G3" s="3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'[5]ор (бух)'!$I$153/1000</f>
        <v>3.3460999999999998E-2</v>
      </c>
      <c r="E6" s="9">
        <f>'[5]ор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2" t="s">
        <v>15</v>
      </c>
      <c r="B3" s="32"/>
      <c r="C3" s="32"/>
      <c r="D3" s="32"/>
      <c r="E3" s="32"/>
      <c r="F3" s="32"/>
      <c r="G3" s="3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'[5]ор (бух)'!$L$153/1000</f>
        <v>4.4194999999999998E-2</v>
      </c>
      <c r="E6" s="14">
        <f>'[5]ор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2" t="s">
        <v>16</v>
      </c>
      <c r="B3" s="32"/>
      <c r="C3" s="32"/>
      <c r="D3" s="32"/>
      <c r="E3" s="32"/>
      <c r="F3" s="32"/>
      <c r="G3" s="3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'[5]ор (бух)'!$M$153/1000</f>
        <v>2.6057E-2</v>
      </c>
      <c r="E6" s="14">
        <f>'[5]ор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Январь 2020</vt:lpstr>
      <vt:lpstr>Февраль  2020</vt:lpstr>
      <vt:lpstr>Март 2020</vt:lpstr>
      <vt:lpstr>Апрель 2020</vt:lpstr>
      <vt:lpstr>Май 2020 </vt:lpstr>
      <vt:lpstr>Июнь 2020 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CherepashkinaNY</cp:lastModifiedBy>
  <dcterms:created xsi:type="dcterms:W3CDTF">2015-04-01T08:30:50Z</dcterms:created>
  <dcterms:modified xsi:type="dcterms:W3CDTF">2020-07-06T12:14:51Z</dcterms:modified>
</cp:coreProperties>
</file>