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300" yWindow="225" windowWidth="12480" windowHeight="11640"/>
  </bookViews>
  <sheets>
    <sheet name="2017" sheetId="1" r:id="rId1"/>
  </sheets>
  <externalReferences>
    <externalReference r:id="rId2"/>
  </externalReferences>
  <definedNames>
    <definedName name="Перекрестный_запрос">#REF!</definedName>
  </definedNames>
  <calcPr calcId="145621"/>
</workbook>
</file>

<file path=xl/calcChain.xml><?xml version="1.0" encoding="utf-8"?>
<calcChain xmlns="http://schemas.openxmlformats.org/spreadsheetml/2006/main">
  <c r="B37" i="1" l="1"/>
  <c r="D35" i="1"/>
  <c r="B35" i="1"/>
  <c r="C35" i="1"/>
  <c r="D33" i="1"/>
  <c r="D32" i="1"/>
  <c r="D31" i="1"/>
  <c r="B33" i="1"/>
  <c r="B32" i="1"/>
  <c r="B31" i="1"/>
  <c r="C33" i="1"/>
  <c r="C32" i="1"/>
  <c r="C31" i="1"/>
  <c r="D29" i="1"/>
  <c r="D28" i="1"/>
  <c r="D27" i="1"/>
  <c r="B29" i="1"/>
  <c r="B28" i="1"/>
  <c r="B27" i="1"/>
  <c r="C29" i="1"/>
  <c r="C28" i="1"/>
  <c r="C27" i="1"/>
  <c r="D26" i="1"/>
  <c r="D24" i="1"/>
  <c r="D23" i="1"/>
  <c r="D22" i="1"/>
  <c r="D21" i="1"/>
  <c r="B26" i="1"/>
  <c r="B24" i="1"/>
  <c r="B23" i="1"/>
  <c r="B22" i="1"/>
  <c r="B21" i="1"/>
  <c r="C26" i="1"/>
  <c r="C24" i="1"/>
  <c r="C23" i="1"/>
  <c r="C22" i="1"/>
  <c r="C21" i="1"/>
  <c r="D20" i="1"/>
  <c r="C20" i="1"/>
  <c r="B20" i="1"/>
  <c r="D19" i="1"/>
  <c r="C19" i="1"/>
  <c r="B19" i="1"/>
  <c r="D18" i="1"/>
  <c r="C18" i="1"/>
  <c r="B18" i="1"/>
  <c r="B25" i="1" l="1"/>
  <c r="B30" i="1"/>
  <c r="B34" i="1"/>
  <c r="C13" i="1" l="1"/>
  <c r="B13" i="1" s="1"/>
  <c r="C14" i="1"/>
  <c r="B14" i="1" s="1"/>
  <c r="C15" i="1"/>
  <c r="B15" i="1" s="1"/>
  <c r="C16" i="1"/>
  <c r="B16" i="1" s="1"/>
  <c r="C17" i="1"/>
  <c r="D37" i="1" l="1"/>
  <c r="C37" i="1" l="1"/>
</calcChain>
</file>

<file path=xl/sharedStrings.xml><?xml version="1.0" encoding="utf-8"?>
<sst xmlns="http://schemas.openxmlformats.org/spreadsheetml/2006/main" count="43" uniqueCount="40">
  <si>
    <t>Ю.Н.Смирнов</t>
  </si>
  <si>
    <t>ВСЕГО:</t>
  </si>
  <si>
    <t>Средневзвешанный</t>
  </si>
  <si>
    <t>Котельная №5</t>
  </si>
  <si>
    <t>Котельная №4</t>
  </si>
  <si>
    <t xml:space="preserve">Котельная № 3 </t>
  </si>
  <si>
    <t xml:space="preserve">Котельная № 2 </t>
  </si>
  <si>
    <t xml:space="preserve">Котельная № 1 </t>
  </si>
  <si>
    <t>Котельная №3</t>
  </si>
  <si>
    <t>Котельная №2</t>
  </si>
  <si>
    <t>Котельная №1</t>
  </si>
  <si>
    <t>Котельная № 5</t>
  </si>
  <si>
    <t>Котельная № 4</t>
  </si>
  <si>
    <t>Котельная № 3</t>
  </si>
  <si>
    <t>Котельная № 2</t>
  </si>
  <si>
    <t>Котельная № 1</t>
  </si>
  <si>
    <t xml:space="preserve"> тыс.м3</t>
  </si>
  <si>
    <t>энергии</t>
  </si>
  <si>
    <t>тепловой</t>
  </si>
  <si>
    <t>удельный расход</t>
  </si>
  <si>
    <t>Расход</t>
  </si>
  <si>
    <t>Выработка</t>
  </si>
  <si>
    <t>Нормативный</t>
  </si>
  <si>
    <t>Предприятие</t>
  </si>
  <si>
    <t>Период регулирования</t>
  </si>
  <si>
    <t>АО "Самаранефтегаз"</t>
  </si>
  <si>
    <t>Об удельном расходе холодной воды на производство тепловой энергии на единицу тепловой энергии</t>
  </si>
  <si>
    <t xml:space="preserve">  Гкал.</t>
  </si>
  <si>
    <t>топлва (газ)</t>
  </si>
  <si>
    <t>кг.т.у.т./Гкал</t>
  </si>
  <si>
    <t xml:space="preserve">на выработку </t>
  </si>
  <si>
    <t>теплововой энергии</t>
  </si>
  <si>
    <t>за 2017 год.</t>
  </si>
  <si>
    <t>Заместитель главного инженера-главный энергетик</t>
  </si>
  <si>
    <t>Котельная № 6 УТТ</t>
  </si>
  <si>
    <t>Котельная  № 4 УКОНа</t>
  </si>
  <si>
    <t xml:space="preserve">Котельная  №5 ЯТП </t>
  </si>
  <si>
    <t>Котельная  № 6 КрасноярскойТХУ</t>
  </si>
  <si>
    <t>Котельная  № 8"Головная" п.Зольное</t>
  </si>
  <si>
    <t>Котельная  № 7 Алакаевской УОН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</si>
</sst>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0"/>
      <name val="Times New Roman Cyr"/>
    </font>
    <font>
      <sz val="10"/>
      <name val="Arial Cyr"/>
      <charset val="204"/>
    </font>
    <font>
      <b/>
      <sz val="10"/>
      <color rgb="FFFF000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4">
    <xf numFmtId="0" fontId="0" fillId="0" borderId="0" xfId="0"/>
    <xf numFmtId="0" fontId="1" fillId="0" borderId="0" xfId="1" applyFill="1"/>
    <xf numFmtId="0" fontId="1" fillId="0" borderId="0" xfId="1" applyFont="1" applyFill="1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1" xfId="1" applyFill="1" applyBorder="1"/>
    <xf numFmtId="0" fontId="8" fillId="0" borderId="1" xfId="1" applyFont="1" applyFill="1" applyBorder="1"/>
    <xf numFmtId="164" fontId="8" fillId="0" borderId="1" xfId="1" applyNumberFormat="1" applyFont="1" applyFill="1" applyBorder="1"/>
    <xf numFmtId="2" fontId="8" fillId="0" borderId="1" xfId="1" applyNumberFormat="1" applyFont="1" applyFill="1" applyBorder="1"/>
    <xf numFmtId="0" fontId="8" fillId="0" borderId="1" xfId="2" applyFont="1" applyFill="1" applyBorder="1"/>
    <xf numFmtId="0" fontId="7" fillId="0" borderId="1" xfId="1" applyFont="1" applyBorder="1"/>
    <xf numFmtId="0" fontId="8" fillId="0" borderId="1" xfId="1" applyFont="1" applyBorder="1"/>
    <xf numFmtId="0" fontId="8" fillId="0" borderId="4" xfId="1" applyFont="1" applyFill="1" applyBorder="1"/>
    <xf numFmtId="0" fontId="8" fillId="0" borderId="3" xfId="1" applyFont="1" applyFill="1" applyBorder="1"/>
    <xf numFmtId="0" fontId="8" fillId="0" borderId="2" xfId="1" applyFont="1" applyFill="1" applyBorder="1"/>
    <xf numFmtId="0" fontId="1" fillId="0" borderId="0" xfId="1" applyFill="1" applyAlignment="1"/>
    <xf numFmtId="0" fontId="9" fillId="0" borderId="0" xfId="1" applyFont="1" applyFill="1" applyAlignment="1"/>
    <xf numFmtId="0" fontId="9" fillId="0" borderId="0" xfId="1" applyFont="1" applyFill="1"/>
    <xf numFmtId="2" fontId="8" fillId="0" borderId="1" xfId="2" applyNumberFormat="1" applyFont="1" applyFill="1" applyBorder="1"/>
    <xf numFmtId="1" fontId="8" fillId="0" borderId="1" xfId="2" applyNumberFormat="1" applyFont="1" applyFill="1" applyBorder="1"/>
    <xf numFmtId="0" fontId="8" fillId="0" borderId="6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_Tarif_2002 год" xfId="2"/>
    <cellStyle name="Обычный_Формы тепло ЭНС 2009(единый тариф)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hkovaVI/Documents/&#1055;&#1072;&#1096;&#1082;&#1086;&#1074;&#1072;/&#1054;&#1090;&#1095;&#1077;&#1090;&#1099;%20&#1087;&#1086;%20&#1090;&#1077;&#1087;&#1083;&#1091;/2017/&#1054;&#1090;&#1095;&#1077;&#1090;&#1099;%20&#1087;&#1086;%20&#1069;&#1053;&#1057;2017%20&#1090;&#1072;&#1088;&#1080;&#1092;%20319099%20&#1057;&#1053;&#1043;242015%20&#1087;&#1072;&#1088;%20&#1075;%20&#1074;%20&#1088;&#1072;&#1073;&#1086;&#1095;&#1080;&#1081;%20-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х№7"/>
      <sheetName val="Цех№10"/>
      <sheetName val="Свод 7-10"/>
      <sheetName val="Цех №8"/>
      <sheetName val="Цех №12"/>
      <sheetName val="Свод8-12"/>
      <sheetName val="Цех№ 9"/>
      <sheetName val="Цех№ 11"/>
      <sheetName val="Свод 9-11"/>
      <sheetName val="Свод  ЭНС"/>
      <sheetName val="Свод по СНГ"/>
      <sheetName val="Диаграмма1"/>
      <sheetName val="Лист1"/>
      <sheetName val="Расход топлива"/>
      <sheetName val="Топливо"/>
      <sheetName val="Лист5"/>
      <sheetName val="Лист2"/>
      <sheetName val="Лист3"/>
      <sheetName val="Лист4"/>
      <sheetName val="Лист6"/>
    </sheetNames>
    <sheetDataSet>
      <sheetData sheetId="0">
        <row r="987">
          <cell r="E987">
            <v>28437</v>
          </cell>
          <cell r="G987">
            <v>25107</v>
          </cell>
          <cell r="I987">
            <v>7900</v>
          </cell>
          <cell r="K987">
            <v>6040</v>
          </cell>
          <cell r="O987">
            <v>5760</v>
          </cell>
        </row>
        <row r="1009">
          <cell r="E1009">
            <v>163.16</v>
          </cell>
          <cell r="G1009">
            <v>168.08</v>
          </cell>
          <cell r="I1009">
            <v>172.31</v>
          </cell>
          <cell r="K1009">
            <v>175.39</v>
          </cell>
          <cell r="O1009">
            <v>156.94</v>
          </cell>
        </row>
        <row r="1013">
          <cell r="E1013">
            <v>3316.482</v>
          </cell>
          <cell r="G1013">
            <v>2950.3119999999999</v>
          </cell>
          <cell r="I1013">
            <v>1067.5450000000001</v>
          </cell>
        </row>
        <row r="1017">
          <cell r="O1017">
            <v>733.11500000000001</v>
          </cell>
        </row>
        <row r="1023">
          <cell r="E1023">
            <v>200.958</v>
          </cell>
          <cell r="G1023">
            <v>247.62100000000001</v>
          </cell>
          <cell r="K1023">
            <v>736.76400000000001</v>
          </cell>
        </row>
      </sheetData>
      <sheetData sheetId="1">
        <row r="988">
          <cell r="E988">
            <v>12735</v>
          </cell>
          <cell r="G988">
            <v>5365</v>
          </cell>
          <cell r="I988">
            <v>9398</v>
          </cell>
        </row>
        <row r="1010">
          <cell r="E1010">
            <v>160.83000000000001</v>
          </cell>
          <cell r="G1010">
            <v>164</v>
          </cell>
          <cell r="I1010">
            <v>160.61000000000001</v>
          </cell>
        </row>
        <row r="1018">
          <cell r="E1018">
            <v>1757.239</v>
          </cell>
          <cell r="G1018">
            <v>756.78399999999999</v>
          </cell>
        </row>
        <row r="1024">
          <cell r="I1024">
            <v>986.54200000000003</v>
          </cell>
        </row>
      </sheetData>
      <sheetData sheetId="2"/>
      <sheetData sheetId="3">
        <row r="988">
          <cell r="E988">
            <v>146290</v>
          </cell>
          <cell r="G988">
            <v>996</v>
          </cell>
          <cell r="I988">
            <v>3146</v>
          </cell>
        </row>
        <row r="1010">
          <cell r="E1010">
            <v>168.63483491694578</v>
          </cell>
          <cell r="G1010">
            <v>170.16064257028117</v>
          </cell>
          <cell r="I1010">
            <v>167.03750794659885</v>
          </cell>
        </row>
        <row r="1014">
          <cell r="E1014">
            <v>18295.436999999998</v>
          </cell>
          <cell r="G1014">
            <v>129.048</v>
          </cell>
        </row>
        <row r="1018">
          <cell r="E1018">
            <v>189</v>
          </cell>
          <cell r="I1018">
            <v>407.87900000000002</v>
          </cell>
        </row>
      </sheetData>
      <sheetData sheetId="4">
        <row r="990">
          <cell r="G990">
            <v>2833</v>
          </cell>
        </row>
        <row r="1012">
          <cell r="G1012">
            <v>168.38</v>
          </cell>
        </row>
        <row r="1026">
          <cell r="G1026">
            <v>257.10899999999998</v>
          </cell>
        </row>
      </sheetData>
      <sheetData sheetId="5"/>
      <sheetData sheetId="6"/>
      <sheetData sheetId="7">
        <row r="988">
          <cell r="E988">
            <v>13082</v>
          </cell>
          <cell r="G988">
            <v>15622</v>
          </cell>
          <cell r="I988">
            <v>5598</v>
          </cell>
        </row>
        <row r="1010">
          <cell r="E1010">
            <v>164.83488763186057</v>
          </cell>
          <cell r="G1010">
            <v>170.80719498143645</v>
          </cell>
          <cell r="I1010">
            <v>161.76491604144337</v>
          </cell>
        </row>
        <row r="1018">
          <cell r="E1018">
            <v>1717.4830000000002</v>
          </cell>
          <cell r="I1018">
            <v>739.23099999999999</v>
          </cell>
        </row>
        <row r="1024">
          <cell r="G1024">
            <v>1924.183</v>
          </cell>
        </row>
      </sheetData>
      <sheetData sheetId="8"/>
      <sheetData sheetId="9">
        <row r="1010">
          <cell r="E1010">
            <v>167.15943657672841</v>
          </cell>
        </row>
      </sheetData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D40"/>
  <sheetViews>
    <sheetView tabSelected="1" zoomScaleNormal="100" zoomScaleSheetLayoutView="7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8" sqref="A18:A35"/>
    </sheetView>
  </sheetViews>
  <sheetFormatPr defaultRowHeight="12.75" x14ac:dyDescent="0.2"/>
  <cols>
    <col min="1" max="1" width="43.33203125" style="1" customWidth="1"/>
    <col min="2" max="2" width="23.1640625" style="1" customWidth="1"/>
    <col min="3" max="3" width="24" style="1" customWidth="1"/>
    <col min="4" max="4" width="24.5" style="2" customWidth="1"/>
    <col min="5" max="16384" width="9.33203125" style="1"/>
  </cols>
  <sheetData>
    <row r="2" spans="1:4" ht="14.25" x14ac:dyDescent="0.2">
      <c r="A2" s="18" t="s">
        <v>26</v>
      </c>
      <c r="B2" s="17"/>
      <c r="C2" s="17"/>
      <c r="D2" s="17"/>
    </row>
    <row r="3" spans="1:4" ht="14.25" x14ac:dyDescent="0.2">
      <c r="B3" s="19" t="s">
        <v>32</v>
      </c>
    </row>
    <row r="6" spans="1:4" x14ac:dyDescent="0.2">
      <c r="A6" s="14"/>
      <c r="B6" s="22" t="s">
        <v>24</v>
      </c>
      <c r="C6" s="23"/>
      <c r="D6" s="23"/>
    </row>
    <row r="7" spans="1:4" x14ac:dyDescent="0.2">
      <c r="A7" s="15" t="s">
        <v>23</v>
      </c>
      <c r="B7" s="14" t="s">
        <v>22</v>
      </c>
      <c r="C7" s="14" t="s">
        <v>21</v>
      </c>
      <c r="D7" s="14" t="s">
        <v>20</v>
      </c>
    </row>
    <row r="8" spans="1:4" x14ac:dyDescent="0.2">
      <c r="A8" s="15"/>
      <c r="B8" s="15" t="s">
        <v>19</v>
      </c>
      <c r="C8" s="15" t="s">
        <v>18</v>
      </c>
      <c r="D8" s="15" t="s">
        <v>28</v>
      </c>
    </row>
    <row r="9" spans="1:4" x14ac:dyDescent="0.2">
      <c r="A9" s="15"/>
      <c r="B9" s="15" t="s">
        <v>30</v>
      </c>
      <c r="C9" s="15" t="s">
        <v>17</v>
      </c>
      <c r="D9" s="15"/>
    </row>
    <row r="10" spans="1:4" x14ac:dyDescent="0.2">
      <c r="A10" s="15"/>
      <c r="B10" s="15" t="s">
        <v>31</v>
      </c>
      <c r="C10" s="15" t="s">
        <v>27</v>
      </c>
      <c r="D10" s="15"/>
    </row>
    <row r="11" spans="1:4" x14ac:dyDescent="0.2">
      <c r="A11" s="16"/>
      <c r="B11" s="16" t="s">
        <v>29</v>
      </c>
      <c r="C11" s="16"/>
      <c r="D11" s="16" t="s">
        <v>16</v>
      </c>
    </row>
    <row r="12" spans="1:4" x14ac:dyDescent="0.2">
      <c r="A12" s="7"/>
      <c r="B12" s="8"/>
      <c r="C12" s="8"/>
      <c r="D12" s="8"/>
    </row>
    <row r="13" spans="1:4" hidden="1" x14ac:dyDescent="0.2">
      <c r="A13" s="7" t="s">
        <v>15</v>
      </c>
      <c r="B13" s="10" t="e">
        <f>ROUND(D13/C13,2)</f>
        <v>#REF!</v>
      </c>
      <c r="C13" s="11" t="e">
        <f>#REF!</f>
        <v>#REF!</v>
      </c>
      <c r="D13" s="12"/>
    </row>
    <row r="14" spans="1:4" hidden="1" x14ac:dyDescent="0.2">
      <c r="A14" s="7" t="s">
        <v>14</v>
      </c>
      <c r="B14" s="10" t="e">
        <f>ROUND(D14/C14,2)</f>
        <v>#REF!</v>
      </c>
      <c r="C14" s="11" t="e">
        <f>#REF!</f>
        <v>#REF!</v>
      </c>
      <c r="D14" s="12"/>
    </row>
    <row r="15" spans="1:4" hidden="1" x14ac:dyDescent="0.2">
      <c r="A15" s="7" t="s">
        <v>13</v>
      </c>
      <c r="B15" s="10" t="e">
        <f>ROUND(D15/C15,2)</f>
        <v>#REF!</v>
      </c>
      <c r="C15" s="11" t="e">
        <f>#REF!</f>
        <v>#REF!</v>
      </c>
      <c r="D15" s="12"/>
    </row>
    <row r="16" spans="1:4" hidden="1" x14ac:dyDescent="0.2">
      <c r="A16" s="7" t="s">
        <v>12</v>
      </c>
      <c r="B16" s="10" t="e">
        <f>ROUND(D16/C16,2)</f>
        <v>#REF!</v>
      </c>
      <c r="C16" s="11" t="e">
        <f>#REF!</f>
        <v>#REF!</v>
      </c>
      <c r="D16" s="13">
        <v>0</v>
      </c>
    </row>
    <row r="17" spans="1:4" hidden="1" x14ac:dyDescent="0.2">
      <c r="A17" s="7" t="s">
        <v>11</v>
      </c>
      <c r="B17" s="10"/>
      <c r="C17" s="11" t="e">
        <f>#REF!</f>
        <v>#REF!</v>
      </c>
      <c r="D17" s="13"/>
    </row>
    <row r="18" spans="1:4" x14ac:dyDescent="0.2">
      <c r="A18" s="8" t="s">
        <v>34</v>
      </c>
      <c r="B18" s="10">
        <f>'[1]Цех№ 11'!$I$1010</f>
        <v>161.76491604144337</v>
      </c>
      <c r="C18" s="20">
        <f>'[1]Цех№ 11'!$I$988</f>
        <v>5598</v>
      </c>
      <c r="D18" s="8">
        <f>'[1]Цех№ 11'!$I$1018</f>
        <v>739.23099999999999</v>
      </c>
    </row>
    <row r="19" spans="1:4" x14ac:dyDescent="0.2">
      <c r="A19" s="8" t="s">
        <v>35</v>
      </c>
      <c r="B19" s="10">
        <f>'[1]Цех№ 11'!$E$1010</f>
        <v>164.83488763186057</v>
      </c>
      <c r="C19" s="20">
        <f>'[1]Цех№ 11'!$E$988</f>
        <v>13082</v>
      </c>
      <c r="D19" s="8">
        <f>'[1]Цех№ 11'!$E$1018</f>
        <v>1717.4830000000002</v>
      </c>
    </row>
    <row r="20" spans="1:4" ht="20.25" customHeight="1" x14ac:dyDescent="0.2">
      <c r="A20" s="8" t="s">
        <v>36</v>
      </c>
      <c r="B20" s="10">
        <f>'[1]Цех№ 11'!$G$1010</f>
        <v>170.80719498143645</v>
      </c>
      <c r="C20" s="20">
        <f>'[1]Цех№ 11'!$G$988</f>
        <v>15622</v>
      </c>
      <c r="D20" s="8">
        <f>'[1]Цех№ 11'!$G$1024</f>
        <v>1924.183</v>
      </c>
    </row>
    <row r="21" spans="1:4" ht="20.25" customHeight="1" x14ac:dyDescent="0.2">
      <c r="A21" s="8" t="s">
        <v>10</v>
      </c>
      <c r="B21" s="10">
        <f>[1]Цех№7!$E$1009</f>
        <v>163.16</v>
      </c>
      <c r="C21" s="11">
        <f>[1]Цех№7!$E$987</f>
        <v>28437</v>
      </c>
      <c r="D21" s="8">
        <f>[1]Цех№7!$E$1013+[1]Цех№7!$E$1023</f>
        <v>3517.44</v>
      </c>
    </row>
    <row r="22" spans="1:4" ht="20.25" customHeight="1" x14ac:dyDescent="0.2">
      <c r="A22" s="8" t="s">
        <v>9</v>
      </c>
      <c r="B22" s="10">
        <f>[1]Цех№7!$G$1009</f>
        <v>168.08</v>
      </c>
      <c r="C22" s="11">
        <f>[1]Цех№7!$G$987</f>
        <v>25107</v>
      </c>
      <c r="D22" s="8">
        <f>[1]Цех№7!$G$1013+[1]Цех№7!$G$1023</f>
        <v>3197.933</v>
      </c>
    </row>
    <row r="23" spans="1:4" ht="20.25" customHeight="1" x14ac:dyDescent="0.2">
      <c r="A23" s="8" t="s">
        <v>8</v>
      </c>
      <c r="B23" s="10">
        <f>[1]Цех№7!$I$1009</f>
        <v>172.31</v>
      </c>
      <c r="C23" s="11">
        <f>[1]Цех№7!$I$987</f>
        <v>7900</v>
      </c>
      <c r="D23" s="8">
        <f>[1]Цех№7!$I$1013</f>
        <v>1067.5450000000001</v>
      </c>
    </row>
    <row r="24" spans="1:4" ht="20.25" customHeight="1" x14ac:dyDescent="0.2">
      <c r="A24" s="8" t="s">
        <v>4</v>
      </c>
      <c r="B24" s="10">
        <f>[1]Цех№7!$K$1009</f>
        <v>175.39</v>
      </c>
      <c r="C24" s="11">
        <f>[1]Цех№7!$K$987</f>
        <v>6040</v>
      </c>
      <c r="D24" s="8">
        <f>[1]Цех№7!$K$1023</f>
        <v>736.76400000000001</v>
      </c>
    </row>
    <row r="25" spans="1:4" ht="20.25" hidden="1" customHeight="1" x14ac:dyDescent="0.2">
      <c r="A25" s="8" t="s">
        <v>3</v>
      </c>
      <c r="B25" s="10" t="e">
        <f t="shared" ref="B25:B34" si="0">ROUND(D25/C25*1000,2)</f>
        <v>#DIV/0!</v>
      </c>
      <c r="C25" s="11">
        <v>0</v>
      </c>
      <c r="D25" s="8">
        <v>0</v>
      </c>
    </row>
    <row r="26" spans="1:4" ht="20.25" customHeight="1" x14ac:dyDescent="0.2">
      <c r="A26" s="8" t="s">
        <v>11</v>
      </c>
      <c r="B26" s="10">
        <f>[1]Цех№7!$O$1009</f>
        <v>156.94</v>
      </c>
      <c r="C26" s="11">
        <f>[1]Цех№7!$O$987</f>
        <v>5760</v>
      </c>
      <c r="D26" s="8">
        <f>[1]Цех№7!$O$1017</f>
        <v>733.11500000000001</v>
      </c>
    </row>
    <row r="27" spans="1:4" ht="20.25" customHeight="1" x14ac:dyDescent="0.2">
      <c r="A27" s="8" t="s">
        <v>37</v>
      </c>
      <c r="B27" s="10">
        <f>[1]Цех№10!$E$1010</f>
        <v>160.83000000000001</v>
      </c>
      <c r="C27" s="21">
        <f>[1]Цех№10!$E$988</f>
        <v>12735</v>
      </c>
      <c r="D27" s="8">
        <f>[1]Цех№10!$E$1018</f>
        <v>1757.239</v>
      </c>
    </row>
    <row r="28" spans="1:4" ht="20.25" customHeight="1" x14ac:dyDescent="0.2">
      <c r="A28" s="8" t="s">
        <v>38</v>
      </c>
      <c r="B28" s="10">
        <f>[1]Цех№10!$G$1010</f>
        <v>164</v>
      </c>
      <c r="C28" s="21">
        <f>[1]Цех№10!$G$988</f>
        <v>5365</v>
      </c>
      <c r="D28" s="9">
        <f>[1]Цех№10!$G$1018</f>
        <v>756.78399999999999</v>
      </c>
    </row>
    <row r="29" spans="1:4" ht="20.25" customHeight="1" x14ac:dyDescent="0.2">
      <c r="A29" s="8" t="s">
        <v>39</v>
      </c>
      <c r="B29" s="10">
        <f>[1]Цех№10!$I$1010</f>
        <v>160.61000000000001</v>
      </c>
      <c r="C29" s="21">
        <f>[1]Цех№10!$I$988</f>
        <v>9398</v>
      </c>
      <c r="D29" s="9">
        <f>[1]Цех№10!$I$1024</f>
        <v>986.54200000000003</v>
      </c>
    </row>
    <row r="30" spans="1:4" ht="20.25" hidden="1" customHeight="1" x14ac:dyDescent="0.2">
      <c r="A30" s="8"/>
      <c r="B30" s="10" t="e">
        <f t="shared" si="0"/>
        <v>#DIV/0!</v>
      </c>
      <c r="C30" s="11">
        <v>0</v>
      </c>
      <c r="D30" s="10">
        <v>0</v>
      </c>
    </row>
    <row r="31" spans="1:4" ht="20.25" customHeight="1" x14ac:dyDescent="0.2">
      <c r="A31" s="8" t="s">
        <v>7</v>
      </c>
      <c r="B31" s="10">
        <f>'[1]Цех №8'!$E$1010</f>
        <v>168.63483491694578</v>
      </c>
      <c r="C31" s="11">
        <f>'[1]Цех №8'!$E$988</f>
        <v>146290</v>
      </c>
      <c r="D31" s="8">
        <f>'[1]Цех №8'!$E$1014+'[1]Цех №8'!$E$1018</f>
        <v>18484.436999999998</v>
      </c>
    </row>
    <row r="32" spans="1:4" ht="20.25" customHeight="1" x14ac:dyDescent="0.2">
      <c r="A32" s="8" t="s">
        <v>6</v>
      </c>
      <c r="B32" s="10">
        <f>'[1]Цех №8'!$G$1010</f>
        <v>170.16064257028117</v>
      </c>
      <c r="C32" s="11">
        <f>'[1]Цех №8'!$G$988</f>
        <v>996</v>
      </c>
      <c r="D32" s="8">
        <f>'[1]Цех №8'!$G$1014</f>
        <v>129.048</v>
      </c>
    </row>
    <row r="33" spans="1:4" ht="20.25" customHeight="1" x14ac:dyDescent="0.2">
      <c r="A33" s="8" t="s">
        <v>5</v>
      </c>
      <c r="B33" s="10">
        <f>'[1]Цех №8'!$I$1010</f>
        <v>167.03750794659885</v>
      </c>
      <c r="C33" s="11">
        <f>'[1]Цех №8'!$I$988</f>
        <v>3146</v>
      </c>
      <c r="D33" s="9">
        <f>'[1]Цех №8'!$I$1018</f>
        <v>407.87900000000002</v>
      </c>
    </row>
    <row r="34" spans="1:4" hidden="1" x14ac:dyDescent="0.2">
      <c r="A34" s="8" t="s">
        <v>4</v>
      </c>
      <c r="B34" s="10" t="e">
        <f t="shared" si="0"/>
        <v>#DIV/0!</v>
      </c>
      <c r="C34" s="11">
        <v>0</v>
      </c>
      <c r="D34" s="8"/>
    </row>
    <row r="35" spans="1:4" x14ac:dyDescent="0.2">
      <c r="A35" s="8" t="s">
        <v>3</v>
      </c>
      <c r="B35" s="10">
        <f>'[1]Цех №12'!$G$1012</f>
        <v>168.38</v>
      </c>
      <c r="C35" s="11">
        <f>'[1]Цех №12'!$G$990</f>
        <v>2833</v>
      </c>
      <c r="D35" s="8">
        <f>'[1]Цех №12'!$G$1026</f>
        <v>257.10899999999998</v>
      </c>
    </row>
    <row r="36" spans="1:4" x14ac:dyDescent="0.2">
      <c r="A36" s="8"/>
      <c r="B36" s="10" t="s">
        <v>2</v>
      </c>
      <c r="C36" s="8"/>
      <c r="D36" s="8"/>
    </row>
    <row r="37" spans="1:4" x14ac:dyDescent="0.2">
      <c r="A37" s="8" t="s">
        <v>1</v>
      </c>
      <c r="B37" s="10">
        <f>'[1]Свод  ЭНС'!$E$1010</f>
        <v>167.15943657672841</v>
      </c>
      <c r="C37" s="8">
        <f>SUM(C18:C35)</f>
        <v>288309</v>
      </c>
      <c r="D37" s="9">
        <f>SUM(D13:D35)</f>
        <v>36412.731999999996</v>
      </c>
    </row>
    <row r="39" spans="1:4" ht="15.75" x14ac:dyDescent="0.25">
      <c r="A39" s="6" t="s">
        <v>33</v>
      </c>
      <c r="C39" s="4"/>
      <c r="D39" s="5" t="s">
        <v>0</v>
      </c>
    </row>
    <row r="40" spans="1:4" ht="15.75" x14ac:dyDescent="0.25">
      <c r="A40" s="3" t="s">
        <v>25</v>
      </c>
    </row>
  </sheetData>
  <mergeCells count="1">
    <mergeCell ref="B6:D6"/>
  </mergeCells>
  <pageMargins left="0.75" right="0.75" top="0.49" bottom="0.38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Пашкова Валентина Ивановна</cp:lastModifiedBy>
  <dcterms:created xsi:type="dcterms:W3CDTF">2016-02-02T12:37:30Z</dcterms:created>
  <dcterms:modified xsi:type="dcterms:W3CDTF">2018-01-23T05:47:36Z</dcterms:modified>
</cp:coreProperties>
</file>